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iborkadlec/Library/Mobile Documents/com~apple~CloudDocs/Arseco/"/>
    </mc:Choice>
  </mc:AlternateContent>
  <xr:revisionPtr revIDLastSave="0" documentId="8_{0636212C-1AE4-FD40-A449-90926331A46A}" xr6:coauthVersionLast="47" xr6:coauthVersionMax="47" xr10:uidLastSave="{00000000-0000-0000-0000-000000000000}"/>
  <bookViews>
    <workbookView xWindow="0" yWindow="740" windowWidth="30240" windowHeight="18900" tabRatio="762" xr2:uid="{5CC048E4-7F2C-438E-8246-F6F9B6A03FEC}"/>
  </bookViews>
  <sheets>
    <sheet name="Srovnávací tabulka materialu" sheetId="9" r:id="rId1"/>
    <sheet name="Nerez Tavinox potrubí 304 UT+CH" sheetId="7" r:id="rId2"/>
    <sheet name="Nerez Tavinox potrubí 316L ZTI" sheetId="8" r:id="rId3"/>
    <sheet name="PEX-AL-PEX Rozvody vč.izolace" sheetId="2" r:id="rId4"/>
    <sheet name="PEX-AL.PEX rozvody ve svitcích " sheetId="4" r:id="rId5"/>
    <sheet name="PEX-AL-PEX rozvody v tyčích" sheetId="3" r:id="rId6"/>
    <sheet name="Rozvody v potrubí ocel černá" sheetId="1" r:id="rId7"/>
    <sheet name="Uhlíková ocel lisovaná" sheetId="5" r:id="rId8"/>
    <sheet name="Měď lisovaná " sheetId="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9" l="1"/>
  <c r="K7" i="9"/>
  <c r="K8" i="9"/>
  <c r="K9" i="9"/>
  <c r="K10" i="9"/>
  <c r="K11" i="9"/>
  <c r="K12" i="9"/>
  <c r="K13" i="9"/>
  <c r="K14" i="9"/>
  <c r="K15" i="9"/>
  <c r="K16" i="9"/>
  <c r="K17" i="9"/>
  <c r="K5" i="9"/>
  <c r="E15" i="9"/>
  <c r="E16" i="9"/>
  <c r="E17" i="9"/>
  <c r="D6" i="9"/>
  <c r="D7" i="9"/>
  <c r="D8" i="9"/>
  <c r="D9" i="9"/>
  <c r="D10" i="9"/>
  <c r="D11" i="9"/>
  <c r="D12" i="9"/>
  <c r="D13" i="9"/>
  <c r="D14" i="9"/>
  <c r="D15" i="9"/>
  <c r="D16" i="9"/>
  <c r="D17" i="9"/>
  <c r="D5" i="9"/>
  <c r="J15" i="9"/>
  <c r="J16" i="9"/>
  <c r="J17" i="9"/>
  <c r="H6" i="9"/>
  <c r="H7" i="9"/>
  <c r="H8" i="9"/>
  <c r="H9" i="9"/>
  <c r="H10" i="9"/>
  <c r="H11" i="9"/>
  <c r="H12" i="9"/>
  <c r="H13" i="9"/>
  <c r="H14" i="9"/>
  <c r="H15" i="9"/>
  <c r="H16" i="9"/>
  <c r="H17" i="9"/>
  <c r="H5" i="9"/>
  <c r="G6" i="9"/>
  <c r="G7" i="9"/>
  <c r="G8" i="9"/>
  <c r="G9" i="9"/>
  <c r="G10" i="9"/>
  <c r="G11" i="9"/>
  <c r="G12" i="9"/>
  <c r="G13" i="9"/>
  <c r="G14" i="9"/>
  <c r="G15" i="9"/>
  <c r="G16" i="9"/>
  <c r="G17" i="9"/>
  <c r="G5" i="9"/>
  <c r="O12" i="8"/>
  <c r="M12" i="8"/>
  <c r="K12" i="8"/>
  <c r="G12" i="8"/>
  <c r="H12" i="8" s="1"/>
  <c r="O11" i="8"/>
  <c r="M11" i="8"/>
  <c r="K11" i="8"/>
  <c r="G11" i="8"/>
  <c r="H11" i="8" s="1"/>
  <c r="O10" i="8"/>
  <c r="M10" i="8"/>
  <c r="K10" i="8"/>
  <c r="G10" i="8"/>
  <c r="H10" i="8" s="1"/>
  <c r="O9" i="8"/>
  <c r="M9" i="8"/>
  <c r="K9" i="8"/>
  <c r="G9" i="8"/>
  <c r="H9" i="8" s="1"/>
  <c r="O8" i="8"/>
  <c r="M8" i="8"/>
  <c r="K8" i="8"/>
  <c r="G8" i="8"/>
  <c r="H8" i="8" s="1"/>
  <c r="O7" i="8"/>
  <c r="M7" i="8"/>
  <c r="K7" i="8"/>
  <c r="G7" i="8"/>
  <c r="H7" i="8" s="1"/>
  <c r="O6" i="8"/>
  <c r="M6" i="8"/>
  <c r="K6" i="8"/>
  <c r="G6" i="8"/>
  <c r="H6" i="8" s="1"/>
  <c r="O5" i="8"/>
  <c r="M5" i="8"/>
  <c r="K5" i="8"/>
  <c r="G5" i="8"/>
  <c r="H5" i="8" s="1"/>
  <c r="O4" i="8"/>
  <c r="M4" i="8"/>
  <c r="K4" i="8"/>
  <c r="G4" i="8"/>
  <c r="H4" i="8" s="1"/>
  <c r="O3" i="8"/>
  <c r="M3" i="8"/>
  <c r="K3" i="8"/>
  <c r="G3" i="8"/>
  <c r="H3" i="8" s="1"/>
  <c r="O12" i="7"/>
  <c r="M12" i="7"/>
  <c r="K12" i="7"/>
  <c r="G12" i="7"/>
  <c r="H12" i="7" s="1"/>
  <c r="O11" i="7"/>
  <c r="M11" i="7"/>
  <c r="K11" i="7"/>
  <c r="P11" i="7" s="1"/>
  <c r="G11" i="7"/>
  <c r="H11" i="7" s="1"/>
  <c r="Q11" i="7" s="1"/>
  <c r="O10" i="7"/>
  <c r="M10" i="7"/>
  <c r="K10" i="7"/>
  <c r="P10" i="7" s="1"/>
  <c r="G10" i="7"/>
  <c r="H10" i="7" s="1"/>
  <c r="Q10" i="7" s="1"/>
  <c r="O9" i="7"/>
  <c r="M9" i="7"/>
  <c r="K9" i="7"/>
  <c r="P9" i="7" s="1"/>
  <c r="G9" i="7"/>
  <c r="H9" i="7" s="1"/>
  <c r="O8" i="7"/>
  <c r="M8" i="7"/>
  <c r="K8" i="7"/>
  <c r="G8" i="7"/>
  <c r="H8" i="7" s="1"/>
  <c r="O7" i="7"/>
  <c r="M7" i="7"/>
  <c r="K7" i="7"/>
  <c r="P7" i="7" s="1"/>
  <c r="G7" i="7"/>
  <c r="H7" i="7" s="1"/>
  <c r="Q7" i="7" s="1"/>
  <c r="O6" i="7"/>
  <c r="M6" i="7"/>
  <c r="K6" i="7"/>
  <c r="P6" i="7" s="1"/>
  <c r="G6" i="7"/>
  <c r="H6" i="7" s="1"/>
  <c r="Q6" i="7" s="1"/>
  <c r="O5" i="7"/>
  <c r="M5" i="7"/>
  <c r="K5" i="7"/>
  <c r="G5" i="7"/>
  <c r="H5" i="7" s="1"/>
  <c r="O4" i="7"/>
  <c r="M4" i="7"/>
  <c r="K4" i="7"/>
  <c r="P4" i="7" s="1"/>
  <c r="G4" i="7"/>
  <c r="H4" i="7" s="1"/>
  <c r="O3" i="7"/>
  <c r="M3" i="7"/>
  <c r="K3" i="7"/>
  <c r="P3" i="7" s="1"/>
  <c r="G3" i="7"/>
  <c r="H3" i="7" s="1"/>
  <c r="Q3" i="7" s="1"/>
  <c r="O12" i="6"/>
  <c r="M12" i="6"/>
  <c r="P12" i="6" s="1"/>
  <c r="K12" i="6"/>
  <c r="G12" i="6"/>
  <c r="H12" i="6" s="1"/>
  <c r="Q12" i="6" s="1"/>
  <c r="O11" i="6"/>
  <c r="M11" i="6"/>
  <c r="K11" i="6"/>
  <c r="P11" i="6" s="1"/>
  <c r="G11" i="6"/>
  <c r="H11" i="6" s="1"/>
  <c r="Q11" i="6" s="1"/>
  <c r="O10" i="6"/>
  <c r="M10" i="6"/>
  <c r="P10" i="6" s="1"/>
  <c r="K10" i="6"/>
  <c r="G10" i="6"/>
  <c r="H10" i="6" s="1"/>
  <c r="Q10" i="6" s="1"/>
  <c r="O9" i="6"/>
  <c r="M9" i="6"/>
  <c r="K9" i="6"/>
  <c r="P9" i="6" s="1"/>
  <c r="G9" i="6"/>
  <c r="H9" i="6" s="1"/>
  <c r="Q9" i="6" s="1"/>
  <c r="O8" i="6"/>
  <c r="M8" i="6"/>
  <c r="P8" i="6" s="1"/>
  <c r="K8" i="6"/>
  <c r="G8" i="6"/>
  <c r="H8" i="6" s="1"/>
  <c r="O7" i="6"/>
  <c r="M7" i="6"/>
  <c r="K7" i="6"/>
  <c r="P7" i="6" s="1"/>
  <c r="G7" i="6"/>
  <c r="H7" i="6" s="1"/>
  <c r="Q7" i="6" s="1"/>
  <c r="O6" i="6"/>
  <c r="M6" i="6"/>
  <c r="K6" i="6"/>
  <c r="G6" i="6"/>
  <c r="H6" i="6" s="1"/>
  <c r="O5" i="6"/>
  <c r="M5" i="6"/>
  <c r="K5" i="6"/>
  <c r="P5" i="6" s="1"/>
  <c r="G5" i="6"/>
  <c r="H5" i="6" s="1"/>
  <c r="Q5" i="6" s="1"/>
  <c r="O4" i="6"/>
  <c r="M4" i="6"/>
  <c r="K4" i="6"/>
  <c r="G4" i="6"/>
  <c r="H4" i="6" s="1"/>
  <c r="O3" i="6"/>
  <c r="M3" i="6"/>
  <c r="K3" i="6"/>
  <c r="P3" i="6" s="1"/>
  <c r="G3" i="6"/>
  <c r="H3" i="6" s="1"/>
  <c r="Q3" i="6" s="1"/>
  <c r="P8" i="5"/>
  <c r="P10" i="5"/>
  <c r="O12" i="5"/>
  <c r="M12" i="5"/>
  <c r="K12" i="5"/>
  <c r="G12" i="5"/>
  <c r="H12" i="5" s="1"/>
  <c r="O11" i="5"/>
  <c r="M11" i="5"/>
  <c r="K11" i="5"/>
  <c r="P11" i="5" s="1"/>
  <c r="G11" i="5"/>
  <c r="H11" i="5" s="1"/>
  <c r="O10" i="5"/>
  <c r="M10" i="5"/>
  <c r="K10" i="5"/>
  <c r="G10" i="5"/>
  <c r="H10" i="5" s="1"/>
  <c r="O9" i="5"/>
  <c r="M9" i="5"/>
  <c r="K9" i="5"/>
  <c r="P9" i="5" s="1"/>
  <c r="G9" i="5"/>
  <c r="H9" i="5" s="1"/>
  <c r="O8" i="5"/>
  <c r="M8" i="5"/>
  <c r="K8" i="5"/>
  <c r="G8" i="5"/>
  <c r="H8" i="5" s="1"/>
  <c r="O7" i="5"/>
  <c r="M7" i="5"/>
  <c r="K7" i="5"/>
  <c r="P7" i="5" s="1"/>
  <c r="G7" i="5"/>
  <c r="H7" i="5" s="1"/>
  <c r="O6" i="5"/>
  <c r="M6" i="5"/>
  <c r="K6" i="5"/>
  <c r="G6" i="5"/>
  <c r="H6" i="5" s="1"/>
  <c r="O5" i="5"/>
  <c r="M5" i="5"/>
  <c r="K5" i="5"/>
  <c r="P5" i="5" s="1"/>
  <c r="G5" i="5"/>
  <c r="H5" i="5" s="1"/>
  <c r="O4" i="5"/>
  <c r="M4" i="5"/>
  <c r="K4" i="5"/>
  <c r="G4" i="5"/>
  <c r="H4" i="5" s="1"/>
  <c r="O3" i="5"/>
  <c r="M3" i="5"/>
  <c r="K3" i="5"/>
  <c r="G3" i="5"/>
  <c r="H3" i="5" s="1"/>
  <c r="O6" i="4"/>
  <c r="M6" i="4"/>
  <c r="K6" i="4"/>
  <c r="G6" i="4"/>
  <c r="H6" i="4" s="1"/>
  <c r="O5" i="4"/>
  <c r="M5" i="4"/>
  <c r="K5" i="4"/>
  <c r="G5" i="4"/>
  <c r="H5" i="4" s="1"/>
  <c r="O4" i="4"/>
  <c r="M4" i="4"/>
  <c r="K4" i="4"/>
  <c r="P4" i="4" s="1"/>
  <c r="G4" i="4"/>
  <c r="H4" i="4" s="1"/>
  <c r="Q4" i="4" s="1"/>
  <c r="O3" i="4"/>
  <c r="M3" i="4"/>
  <c r="K3" i="4"/>
  <c r="G3" i="4"/>
  <c r="H3" i="4" s="1"/>
  <c r="P4" i="3"/>
  <c r="P5" i="3"/>
  <c r="P6" i="3"/>
  <c r="P7" i="3"/>
  <c r="P8" i="3"/>
  <c r="P9" i="3"/>
  <c r="P10" i="3"/>
  <c r="P3" i="3"/>
  <c r="H4" i="3"/>
  <c r="H5" i="3"/>
  <c r="O10" i="3"/>
  <c r="M10" i="3"/>
  <c r="K10" i="3"/>
  <c r="G10" i="3"/>
  <c r="H10" i="3" s="1"/>
  <c r="O9" i="3"/>
  <c r="M9" i="3"/>
  <c r="K9" i="3"/>
  <c r="G9" i="3"/>
  <c r="H9" i="3" s="1"/>
  <c r="O8" i="3"/>
  <c r="M8" i="3"/>
  <c r="K8" i="3"/>
  <c r="G8" i="3"/>
  <c r="H8" i="3" s="1"/>
  <c r="O7" i="3"/>
  <c r="M7" i="3"/>
  <c r="K7" i="3"/>
  <c r="G7" i="3"/>
  <c r="H7" i="3" s="1"/>
  <c r="O6" i="3"/>
  <c r="M6" i="3"/>
  <c r="K6" i="3"/>
  <c r="G6" i="3"/>
  <c r="H6" i="3" s="1"/>
  <c r="O5" i="3"/>
  <c r="M5" i="3"/>
  <c r="K5" i="3"/>
  <c r="G5" i="3"/>
  <c r="O4" i="3"/>
  <c r="M4" i="3"/>
  <c r="K4" i="3"/>
  <c r="G4" i="3"/>
  <c r="O3" i="3"/>
  <c r="M3" i="3"/>
  <c r="K3" i="3"/>
  <c r="G3" i="3"/>
  <c r="H3" i="3" s="1"/>
  <c r="P12" i="5" l="1"/>
  <c r="P11" i="8"/>
  <c r="Q11" i="8" s="1"/>
  <c r="E13" i="9" s="1"/>
  <c r="Q4" i="8"/>
  <c r="E6" i="9" s="1"/>
  <c r="Q6" i="8"/>
  <c r="E8" i="9" s="1"/>
  <c r="Q8" i="8"/>
  <c r="E10" i="9" s="1"/>
  <c r="Q10" i="8"/>
  <c r="E12" i="9" s="1"/>
  <c r="Q12" i="8"/>
  <c r="E14" i="9" s="1"/>
  <c r="P9" i="8"/>
  <c r="P4" i="8"/>
  <c r="P6" i="8"/>
  <c r="P8" i="8"/>
  <c r="P10" i="8"/>
  <c r="P12" i="8"/>
  <c r="P7" i="8"/>
  <c r="Q7" i="8" s="1"/>
  <c r="E9" i="9" s="1"/>
  <c r="P5" i="8"/>
  <c r="Q5" i="8" s="1"/>
  <c r="E7" i="9" s="1"/>
  <c r="P3" i="8"/>
  <c r="Q3" i="8" s="1"/>
  <c r="E5" i="9" s="1"/>
  <c r="Q4" i="7"/>
  <c r="P8" i="7"/>
  <c r="Q8" i="7" s="1"/>
  <c r="P5" i="7"/>
  <c r="Q5" i="7" s="1"/>
  <c r="P12" i="7"/>
  <c r="Q12" i="7" s="1"/>
  <c r="P6" i="6"/>
  <c r="Q6" i="6" s="1"/>
  <c r="P4" i="6"/>
  <c r="P6" i="5"/>
  <c r="Q6" i="5" s="1"/>
  <c r="J8" i="9" s="1"/>
  <c r="P4" i="5"/>
  <c r="Q4" i="5" s="1"/>
  <c r="J6" i="9" s="1"/>
  <c r="P3" i="5"/>
  <c r="Q3" i="5" s="1"/>
  <c r="J5" i="9" s="1"/>
  <c r="Q9" i="8"/>
  <c r="E11" i="9" s="1"/>
  <c r="Q9" i="7"/>
  <c r="Q4" i="6"/>
  <c r="Q8" i="6"/>
  <c r="Q5" i="5"/>
  <c r="J7" i="9" s="1"/>
  <c r="Q8" i="5"/>
  <c r="J10" i="9" s="1"/>
  <c r="Q10" i="5"/>
  <c r="J12" i="9" s="1"/>
  <c r="Q7" i="5"/>
  <c r="J9" i="9" s="1"/>
  <c r="Q11" i="5"/>
  <c r="J13" i="9" s="1"/>
  <c r="Q9" i="5"/>
  <c r="J11" i="9" s="1"/>
  <c r="P3" i="4"/>
  <c r="P5" i="4"/>
  <c r="Q5" i="4" s="1"/>
  <c r="P6" i="4"/>
  <c r="Q6" i="4" s="1"/>
  <c r="Q3" i="4"/>
  <c r="Q6" i="3"/>
  <c r="Q4" i="3"/>
  <c r="Q7" i="3"/>
  <c r="Q8" i="3"/>
  <c r="Q10" i="3"/>
  <c r="Q5" i="3"/>
  <c r="Q3" i="3"/>
  <c r="Q9" i="3"/>
  <c r="Q12" i="5" l="1"/>
  <c r="J14" i="9" s="1"/>
  <c r="U8" i="1" l="1"/>
  <c r="U4" i="1"/>
  <c r="U5" i="1"/>
  <c r="U6" i="1"/>
  <c r="U7" i="1"/>
  <c r="U9" i="1"/>
  <c r="U10" i="1"/>
  <c r="U11" i="1"/>
  <c r="U12" i="1"/>
  <c r="U13" i="1"/>
  <c r="U14" i="1"/>
  <c r="S4" i="1"/>
  <c r="S5" i="1"/>
  <c r="S6" i="1"/>
  <c r="V6" i="1" s="1"/>
  <c r="S7" i="1"/>
  <c r="V7" i="1" s="1"/>
  <c r="S8" i="1"/>
  <c r="S9" i="1"/>
  <c r="S10" i="1"/>
  <c r="S11" i="1"/>
  <c r="S12" i="1"/>
  <c r="S13" i="1"/>
  <c r="S14" i="1"/>
  <c r="V11" i="1"/>
  <c r="U3" i="1"/>
  <c r="S3" i="1"/>
  <c r="M10" i="2"/>
  <c r="K10" i="2"/>
  <c r="G10" i="2"/>
  <c r="H10" i="2" s="1"/>
  <c r="M9" i="2"/>
  <c r="K9" i="2"/>
  <c r="G9" i="2"/>
  <c r="H9" i="2" s="1"/>
  <c r="M8" i="2"/>
  <c r="K8" i="2"/>
  <c r="G8" i="2"/>
  <c r="H8" i="2" s="1"/>
  <c r="M7" i="2"/>
  <c r="K7" i="2"/>
  <c r="N7" i="2" s="1"/>
  <c r="G7" i="2"/>
  <c r="H7" i="2" s="1"/>
  <c r="M6" i="2"/>
  <c r="K6" i="2"/>
  <c r="N6" i="2" s="1"/>
  <c r="G6" i="2"/>
  <c r="H6" i="2" s="1"/>
  <c r="M5" i="2"/>
  <c r="K5" i="2"/>
  <c r="N5" i="2" s="1"/>
  <c r="G5" i="2"/>
  <c r="H5" i="2" s="1"/>
  <c r="M4" i="2"/>
  <c r="K4" i="2"/>
  <c r="N4" i="2" s="1"/>
  <c r="G4" i="2"/>
  <c r="H4" i="2" s="1"/>
  <c r="M3" i="2"/>
  <c r="K3" i="2"/>
  <c r="G3" i="2"/>
  <c r="H3" i="2" s="1"/>
  <c r="Q4" i="1"/>
  <c r="Q5" i="1"/>
  <c r="Q6" i="1"/>
  <c r="Q7" i="1"/>
  <c r="Q8" i="1"/>
  <c r="Q9" i="1"/>
  <c r="Q10" i="1"/>
  <c r="Q11" i="1"/>
  <c r="Q12" i="1"/>
  <c r="Q13" i="1"/>
  <c r="Q14" i="1"/>
  <c r="Q3" i="1"/>
  <c r="O4" i="1"/>
  <c r="O5" i="1"/>
  <c r="O6" i="1"/>
  <c r="O7" i="1"/>
  <c r="O8" i="1"/>
  <c r="O9" i="1"/>
  <c r="O10" i="1"/>
  <c r="O11" i="1"/>
  <c r="O12" i="1"/>
  <c r="O13" i="1"/>
  <c r="O14" i="1"/>
  <c r="O3" i="1"/>
  <c r="K4" i="1"/>
  <c r="K5" i="1"/>
  <c r="K6" i="1"/>
  <c r="K7" i="1"/>
  <c r="K8" i="1"/>
  <c r="K9" i="1"/>
  <c r="K10" i="1"/>
  <c r="K11" i="1"/>
  <c r="K12" i="1"/>
  <c r="K13" i="1"/>
  <c r="K14" i="1"/>
  <c r="I4" i="1"/>
  <c r="I5" i="1"/>
  <c r="I6" i="1"/>
  <c r="I7" i="1"/>
  <c r="I8" i="1"/>
  <c r="I9" i="1"/>
  <c r="I10" i="1"/>
  <c r="I11" i="1"/>
  <c r="I12" i="1"/>
  <c r="I13" i="1"/>
  <c r="I14" i="1"/>
  <c r="G4" i="1"/>
  <c r="G5" i="1"/>
  <c r="G6" i="1"/>
  <c r="G7" i="1"/>
  <c r="G8" i="1"/>
  <c r="G9" i="1"/>
  <c r="G10" i="1"/>
  <c r="G11" i="1"/>
  <c r="G12" i="1"/>
  <c r="G13" i="1"/>
  <c r="G14" i="1"/>
  <c r="K3" i="1"/>
  <c r="I3" i="1"/>
  <c r="G3" i="1"/>
  <c r="V8" i="1" l="1"/>
  <c r="V5" i="1"/>
  <c r="V10" i="1"/>
  <c r="V4" i="1"/>
  <c r="V3" i="1"/>
  <c r="V9" i="1"/>
  <c r="N3" i="2"/>
  <c r="O3" i="2"/>
  <c r="F5" i="9" s="1"/>
  <c r="O4" i="2"/>
  <c r="F6" i="9" s="1"/>
  <c r="O6" i="2"/>
  <c r="F8" i="9" s="1"/>
  <c r="O5" i="2"/>
  <c r="F7" i="9" s="1"/>
  <c r="N10" i="2"/>
  <c r="N8" i="2"/>
  <c r="N9" i="2"/>
  <c r="O7" i="2"/>
  <c r="V14" i="1"/>
  <c r="V13" i="1"/>
  <c r="V12" i="1"/>
  <c r="L8" i="1"/>
  <c r="L9" i="1"/>
  <c r="L7" i="1"/>
  <c r="L14" i="1"/>
  <c r="L12" i="1"/>
  <c r="L11" i="1"/>
  <c r="L10" i="1"/>
  <c r="L6" i="1"/>
  <c r="L5" i="1"/>
  <c r="L4" i="1"/>
  <c r="W4" i="1" s="1"/>
  <c r="I7" i="9" s="1"/>
  <c r="L3" i="1"/>
  <c r="W3" i="1" s="1"/>
  <c r="I6" i="9" s="1"/>
  <c r="L13" i="1"/>
  <c r="W10" i="1" l="1"/>
  <c r="I13" i="9" s="1"/>
  <c r="W12" i="1"/>
  <c r="I15" i="9" s="1"/>
  <c r="O10" i="2"/>
  <c r="O9" i="2"/>
  <c r="O8" i="2"/>
  <c r="W14" i="1"/>
  <c r="I17" i="9" s="1"/>
  <c r="W13" i="1"/>
  <c r="I16" i="9" s="1"/>
  <c r="W8" i="1"/>
  <c r="I11" i="9" s="1"/>
  <c r="W11" i="1"/>
  <c r="I14" i="9" s="1"/>
  <c r="W7" i="1"/>
  <c r="I10" i="9" s="1"/>
  <c r="W9" i="1"/>
  <c r="I12" i="9" s="1"/>
  <c r="W6" i="1"/>
  <c r="I9" i="9" s="1"/>
  <c r="W5" i="1"/>
  <c r="I8" i="9" s="1"/>
</calcChain>
</file>

<file path=xl/sharedStrings.xml><?xml version="1.0" encoding="utf-8"?>
<sst xmlns="http://schemas.openxmlformats.org/spreadsheetml/2006/main" count="318" uniqueCount="123">
  <si>
    <t>Potrubí ocelové závitové černé bezešvé svařované běžné DN15</t>
  </si>
  <si>
    <t>m</t>
  </si>
  <si>
    <t>Potrubí ocelové závitové černé bezešvé svařované běžné DN20</t>
  </si>
  <si>
    <t>Potrubí ocelové závitové černé bezešvé svařované běžné DN25</t>
  </si>
  <si>
    <t>Potrubí ocelové závitové černé bezešvé svařované běžné DN32</t>
  </si>
  <si>
    <t>Potrubí ocelové závitové černé bezešvé svařované běžné DN40</t>
  </si>
  <si>
    <t>Potrubí ocelové hladké bezešvé nízkotlaké nebo středotlaké D 76x3,2</t>
  </si>
  <si>
    <t>Potrubí ocelové hladké bezešvé nízkotlaké nebo středotlaké D 89x3,6</t>
  </si>
  <si>
    <t>Potrubí ocelové hladké bezešvé nízkotlaké nebo středotlaké D 108x4,0</t>
  </si>
  <si>
    <t>Potrubí ocelové hladké bezešvé nízkotlaké nebo středotlaké D 133x4,5</t>
  </si>
  <si>
    <t>Potrubí ocelové hladké bezešvé nízkotlaké nebo středotlaké D 159x4,5</t>
  </si>
  <si>
    <t>Potrubí ocelové hladké bezešvé nízkotlaké nebo středotlaké D 219x6,3</t>
  </si>
  <si>
    <t xml:space="preserve">Cená nákup trubka </t>
  </si>
  <si>
    <t xml:space="preserve">Koeficient tvarovky </t>
  </si>
  <si>
    <t xml:space="preserve">Koeficient svářecí souprava </t>
  </si>
  <si>
    <t xml:space="preserve">Koeficient nátěry </t>
  </si>
  <si>
    <t xml:space="preserve">Celkem Materiál </t>
  </si>
  <si>
    <t xml:space="preserve">Cena tvarovky </t>
  </si>
  <si>
    <t xml:space="preserve">Cena svářecí souprava </t>
  </si>
  <si>
    <t>Cena nátěry</t>
  </si>
  <si>
    <t>sazebník pro výpočet montáží</t>
  </si>
  <si>
    <t xml:space="preserve">Koeficient obtížností montáže </t>
  </si>
  <si>
    <t xml:space="preserve">Koeficient pro hmotnost </t>
  </si>
  <si>
    <t xml:space="preserve">Cena montáží obtížnost </t>
  </si>
  <si>
    <t>Cena příplatek za hmotnost</t>
  </si>
  <si>
    <t>Cena celkem montáž</t>
  </si>
  <si>
    <t>Cena celkem montáž + materiál</t>
  </si>
  <si>
    <t>Rozměr potrubí</t>
  </si>
  <si>
    <t>Jednotka</t>
  </si>
  <si>
    <t xml:space="preserve">Množství </t>
  </si>
  <si>
    <t xml:space="preserve">Cena nákup trubka </t>
  </si>
  <si>
    <t>Koeficient požární dohled</t>
  </si>
  <si>
    <t>Koeficient pro práci ve výškách</t>
  </si>
  <si>
    <t>Vícevrstvé potrubí RIIFO PE-X 9 mm červená 16x2</t>
  </si>
  <si>
    <t>Vícevrstvé potrubí RIIFO PE-X 9 mm červená 20x2</t>
  </si>
  <si>
    <t>Vícevrstvé potrubí RIIFO PE-X 9 mm červená 26x3</t>
  </si>
  <si>
    <t>Vícevrstvé potrubí RIIFO PE-X 9 mm červená 32x3</t>
  </si>
  <si>
    <t>Vícevrstvé potrubí RIIFO PE-X 13 mm červená 16x2</t>
  </si>
  <si>
    <t>Vícevrstvé potrubí RIIFO PE-X 13 mm červená 20x2</t>
  </si>
  <si>
    <t>Vícevrstvé potrubí RIIFO PE-X 13 mm červená 26x3</t>
  </si>
  <si>
    <t>Vícevrstvé potrubí RIIFO PE-X 13 mm červená 32x3</t>
  </si>
  <si>
    <t xml:space="preserve">DN </t>
  </si>
  <si>
    <t>Vícevrstvé potrubí RIIFO PE-X 5m 16x2,0 (5m)</t>
  </si>
  <si>
    <t>Vícevrstvé potrubí RIIFO PE-X 5m 20x2 (5m)</t>
  </si>
  <si>
    <t>Vícevrstvé potrubí RIIFO PE-X 5m 26x3 (5m)</t>
  </si>
  <si>
    <t>Vícevrstvé potrubí RIIFO PE-X 5m 32x3 (5m)</t>
  </si>
  <si>
    <t>Vícevrstvé potrubí RIIFO PE-X 5m 40x4 (5m)</t>
  </si>
  <si>
    <t>Vícevrstvé potrubí RIIFO PE-X 5m 50x4,5 (5m)</t>
  </si>
  <si>
    <t>Vícevrstvé potrubí RIIFO PE-X 5m 63x6 (5m)</t>
  </si>
  <si>
    <t>Vícevrstvé potrubí RIIFO PE-X 5m 75x7,5 (5m)</t>
  </si>
  <si>
    <t>DN</t>
  </si>
  <si>
    <t>Vícevrstvé potrubí RIIFO PE-X svitek 16x2,0</t>
  </si>
  <si>
    <t>Vícevrstvé potrubí RIIFO PE-X svitek 20x2,0</t>
  </si>
  <si>
    <t>Vícevrstvé potrubí RIIFO PE-X svitek 26x3,0</t>
  </si>
  <si>
    <t>Vícevrstvé potrubí RIIFO PE-X svitek 32x3,0</t>
  </si>
  <si>
    <t>Uhlíková ocel 15x1,2</t>
  </si>
  <si>
    <t>Uhlíková ocel 18x1,2</t>
  </si>
  <si>
    <t>Uhlíková ocel 22x1,5</t>
  </si>
  <si>
    <t>Uhlíková ocel 28x1,5</t>
  </si>
  <si>
    <t>Uhlíková ocel 35x1,5</t>
  </si>
  <si>
    <t>Uhlíková ocel 42x1,5</t>
  </si>
  <si>
    <t>Uhlíková ocel 54x1,5</t>
  </si>
  <si>
    <t>Uhlíková ocel 76,1x2</t>
  </si>
  <si>
    <t>Uhlíková ocel 88,9x2</t>
  </si>
  <si>
    <t>Uhlíková ocel 108x2</t>
  </si>
  <si>
    <t>Potrubí ocelové hladké bezešvé nízkotlaké nebo středotlaké D 59x2,9</t>
  </si>
  <si>
    <t>PRESS 304L Trubka 15 x 1 mm, 6 m – EN 10312</t>
  </si>
  <si>
    <t>PRESS 304L Trubka 18 x 1 mm, 6 m – EN 10312</t>
  </si>
  <si>
    <t>PRESS 304L Trubka 22 x 1,2 mm, 6 m – EN 10312</t>
  </si>
  <si>
    <t>PRESS 304L Trubka 28 x 1,2 mm, 6 m – EN 10312</t>
  </si>
  <si>
    <t>PRESS 304L Trubka 35 x 1,5 mm, 6 m – EN 10312</t>
  </si>
  <si>
    <t>PRESS 304L Trubka 42 x 1,5 mm, 6 m – EN 10312</t>
  </si>
  <si>
    <t>PRESS 304L Trubka 54 x 1,5 mm, 6 m – EN 10312</t>
  </si>
  <si>
    <t>PRESS 304L Trubka 76,1 x 2 mm, 6 m – EN 10312</t>
  </si>
  <si>
    <t>PRESS 304L Trubka 88,9 x 2 mm, 6 m – EN 10312</t>
  </si>
  <si>
    <t>PRESS 304L Trubka 108 x 2 mm, 6 m – EN 10312</t>
  </si>
  <si>
    <t>Nerez TAVINOX tvarovky 316L + potrubí 304L</t>
  </si>
  <si>
    <t>Nerez TAVINOX tvarovky 316L + potrubí 316L</t>
  </si>
  <si>
    <t>PRESS 316L Trubka 15 x 1 mm, 6 m – EN 10312</t>
  </si>
  <si>
    <t>PRESS 316L Trubka 18 x 1 mm, 6 m – EN 10312</t>
  </si>
  <si>
    <t>PRESS 316L Trubka 22 x 1,2 mm, 6 m – EN 10312</t>
  </si>
  <si>
    <t>PRESS 316L Trubka 28 x 1,2 mm, 6 m – EN 10312</t>
  </si>
  <si>
    <t>PRESS 316L Trubka 35 x 1,5 mm, 6 m – EN 10312</t>
  </si>
  <si>
    <t>PRESS 316L Trubka 42 x 1,5 mm, 6 m – EN 10312</t>
  </si>
  <si>
    <t>PRESS 316L Trubka 54 x 1,5 mm, 6 m – EN 10312</t>
  </si>
  <si>
    <t>PRESS 316L Trubka 76,1 x 2 mm, 6 m – EN 10312</t>
  </si>
  <si>
    <t>PRESS 316L Trubka 88,9 x 2 mm, 6 m – EN 10312</t>
  </si>
  <si>
    <t>PRESS 316L Trubka 108 x 2 mm, 6 m – EN 10312</t>
  </si>
  <si>
    <t>RIIFO PEX-AL-PEX rozvody v tyčích cena materiál + montáž</t>
  </si>
  <si>
    <t>RIIFO PEX-AL-PEX rozvody ve svitcích cena materiál + montáž</t>
  </si>
  <si>
    <t>Rozvody v potrubí uhlíková ocel lisovaná cena materiál + montáž</t>
  </si>
  <si>
    <t>Rozvody v potrubí ocel černá svařovaná cena materiál + montáž</t>
  </si>
  <si>
    <t>Rozvody v potrubí měděném spojovanél lisováním cena materiál + montáž</t>
  </si>
  <si>
    <t>Tato výsledná tabulka je určená pro srovnání nákladovosti při použití různých typů materilálu. Ceny z kterých vycházíme jsou ceny nákupní pro montážní firmy. Firma TZB - ARSECO je výhradním dodavatelem materiálů v prvních pěti sloupcích tabulky. Veškeré cenové údaje jsou aktuální ke dni zpracování a mohou se v čase lišit. Podrobný rozpad výsledných cen je vidět v jednotlivých tabulkách k danému materiálu.</t>
  </si>
  <si>
    <t>Ceny neobsahují upevnění, připlatky za práce ve výškách a další atypické náklady montáže. Aktuálně pro Vás připravujeme rozšířšní nerezového systému o systém TAVINOX GROOV &gt; jedná se o drážkové spojování, které bude dostupné až do DN 300. Samozřejmostí je možnost kombinace se systémem TAVINOX PRESS.</t>
  </si>
  <si>
    <t>DN (vniřní průměr potrubí)</t>
  </si>
  <si>
    <t>RIIFO PEX-AL-PEX rozvody vč. izolace cena materiál + montáž</t>
  </si>
  <si>
    <t>TAVINOX nerez tvarovky 316L a potrubí 316L cena materiál + montáž (vhodné pro ZTI)</t>
  </si>
  <si>
    <t>TAVINOX nerez tvarovky 316L a potrubí 304L cena materiál + montáž (vhodné pro UT a CHL)</t>
  </si>
  <si>
    <t>Tento materiál dodává firma TZB-ARSECO. Uvedené ceny jsou již po slevách pro montážní organizace.</t>
  </si>
  <si>
    <t>Tento materiál dodávají běžné velkoobchody. Uvedené ceny jsou již po slevě pro motážní organizace. Firma TZB-ARSECO nedodává.</t>
  </si>
  <si>
    <t xml:space="preserve">Do uvedených cen není započítáno: práce ve výškách (tam kde je nutno použít plošiny se koeficient vč. pronájmu navýší o 100% až 200%), navýšení nákladů na montáže v podlahách, v podhledech a ve stoupačkách. Dále není počítáno s dodávkou a montáží upevnění (bývá ve výkazech ceněno zvlášť). Tabulka je pouze orientační a k výpočtovým cenám není připočtena marže montážní organizace, cena je postavená na porovnání nákladů pro různé materiály. Tento materiál je vhodný pro rozvody topení a chlazení (ideální náhrada za ocel černou a ulíkovou ocel i měď). Oproti ocelové trubce má 1/4 váhu a není potřeba tolik pracovníků pro její montáž. Pracovníci nemusí vlastnit svářečský průkaz, tudíž montáž mohou provádět pracovnici bez vysoké odborné způsobilosti. Nutné je pouze proškolení od výrobce a tím získání certifikátu na montáž &gt; na základě proškolení poskytuje výrobce záruku 8 let na materiál. </t>
  </si>
  <si>
    <t>Do uvedených cen není započítáno: práce ve výškách (tam kde je nutno použít plošiny se koeficient vč. pronájmu navýší o 100% až 200%), navýšení nákladů na montáže v podlahách, v podhledech a ve stoupačkách. Dále není počítáno s dodávkou a montáží upevnění (bývá ve výkazech ceněno zvlášť). Tabulka je pouze orientační a k výpočtovým cenám není připočtena marže montážní organizace, cena je postavená na porovnání nákladů pro různé materiály. Tento materiál je vhodný pro rozvody vodoinstalací a hydrantové vody, je odolný i proti roztokům používaných při dezinfencích proti legionelle. Oproti ocelové trubce má 1/4 váhu a není potřeba tolik pracovníků pro její montáž. Pracovníci nemusí vlastnit svářečský průkaz, tudíž montáž mohou provádět pracovnici bez vysoké odborné způsobilosti. Nutné je pouze proškolení od výrobce a tím získání certifikátu na montáž &gt; na základě proškolení poskytuje výrobce záruku 8 let na materiál. Tento materiál je vysoce hygienický a doporučuje se i do zdravotnických zařízení.</t>
  </si>
  <si>
    <t>Potrubí PEX/AL/PEX RIIFO pro rozvody tažené v podlahách vč. izolace (ZTI/UT/CHLAZENÍ)</t>
  </si>
  <si>
    <t xml:space="preserve">Při porovnávání je nutno počítat, že potrubí je již izolováno &gt; není tedy potřeba dokupovat ani platit montáž izolace. Doizolují se pouze tvarovky. Do uvedených cen není započítáno: práce ve výškách (tam kde je nutno použít plošiny se koeficient vč. pronájmu navýší o 100% až 200%), navýšení nákladů na montáže v podlahách, v podhledech a ve stoupačkách. Dále není počítáno s dodávkou a montáží upevnění (bývá ve výkazech ceněno zvlášť). Tabulka je pouze orientační a k výpočtovým cenám není připočtena marže montážní organizace, cena je postavená na porovnání nákladů pro různé materiály. </t>
  </si>
  <si>
    <t xml:space="preserve">Do uvedených cen není započítáno: práce ve výškách (tam kde je nutno použít plošiny se koeficient vč. pronájmu navýší o 100% až 200%), navýšení nákladů na montáže v podlahách, v podhledech a ve stoupačkách. Dále není počítáno s dodávkou a montáží upevnění (bývá ve výkazech ceněno zvlášť). Tabulka je pouze orientační a k výpočtovým cenám není připočtena marže montážní organizace, cena je postavená na porovnání nákladů pro různé materiály. </t>
  </si>
  <si>
    <t>Do uvedených cen není započítáno: požární dohled (koficient 10-20%), práce ve výškách (tam kde je nutno použít plošiny se koeficient vč. pronájmu navýší o 100% až 200%), navýšení nákladů na montáže v podlahách, v podhledech a ve stoupačkách. Dále není počítáno s dodávkou a montáží upevnění (bývá ve výkazech ceněno zvlášť). Tabulka je pouze orientační a k výpočtovým cenám není připočtena marže montážní organizace, cena je postavená na porovnání nákladů pro různé materiály. Udávaná cena za nátěry je brána komplexně na celý rozvod &gt; pokud bude potrubí dodáno s nátěrem bude koeficient cca 50=.</t>
  </si>
  <si>
    <r>
      <t xml:space="preserve">Do uvedených cen není započítáno: práce ve výškách (tam kde je nutno použít plošiny se koeficient vč. pronájmu navýší o 100% až 200%), navýšení nákladů na montáže v podlahách, v podhledech a ve stoupačkách. Dále není počítáno s dodávkou a montáží upevnění (bývá ve výkazech ceněno zvlášť). Tabulka je pouze orientační a k výpočtovým cenám není připočtena marže montážní organizace, cena je postavená na porovnání nákladů pro různé materiály.  </t>
    </r>
    <r>
      <rPr>
        <b/>
        <sz val="14"/>
        <color rgb="FFFF0000"/>
        <rFont val="Aptos Narrow"/>
        <family val="2"/>
        <scheme val="minor"/>
      </rPr>
      <t xml:space="preserve">Upozorňujeme že materiál je náchylný na důlkovou korozi a není vhodný pro komplexní využití v oblasti TZB. Při jeho použití musí být kladen důraz na správnou montáž. V případě špatné montáže a nevhodného použití, nemá dlouhou životnost. </t>
    </r>
  </si>
  <si>
    <t>Potrubí - ulíková ocel - spojované lisováním (lisovací tvarovky)</t>
  </si>
  <si>
    <t>Měděné potrubí 15x1</t>
  </si>
  <si>
    <t>Měděné potrubí 18x1</t>
  </si>
  <si>
    <t>Měděné potrubí 22x1</t>
  </si>
  <si>
    <t>Měděné potrubí 28x1</t>
  </si>
  <si>
    <t>Měděné potrubí 35x1,2</t>
  </si>
  <si>
    <t>Měděné potrubí 42x1,2</t>
  </si>
  <si>
    <t>Měděné potrubí 54x1,5</t>
  </si>
  <si>
    <t>Měděné potrubí 76,1x2</t>
  </si>
  <si>
    <t>Měděné potrubí 88,9x2</t>
  </si>
  <si>
    <t>Měděné potrubí 108x2,5</t>
  </si>
  <si>
    <t>Potrubí ocelové černé - spojované svařováním</t>
  </si>
  <si>
    <t>Potrubí měděné - spojované lisováním (lisovací tvarovky)</t>
  </si>
  <si>
    <t>Potrubí PEX/AL/PEX RIIFO - rozvody v tyčích (ZTI/UT/CHLAZENÍ)</t>
  </si>
  <si>
    <t>Potrubí PEX/AL/PEX RIIFO - rozvody ve svitcích  )ZTI/UT/CHLAZENÍ)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</si>
</sst>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(#,##0.000_);[Red]\-\ #,##0.000_);&quot;–&quot;??;_(@_)"/>
    <numFmt numFmtId="165" formatCode="_-* #,##0.00\ [$Kč-405]_-;\-* #,##0.00\ [$Kč-405]_-;_-* &quot;-&quot;??\ [$Kč-405]_-;_-@_-"/>
  </numFmts>
  <fonts count="19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Helv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Helv"/>
    </font>
    <font>
      <b/>
      <sz val="14"/>
      <name val="Aptos Narrow"/>
      <family val="2"/>
      <scheme val="minor"/>
    </font>
    <font>
      <b/>
      <sz val="11"/>
      <name val="Arial"/>
      <family val="2"/>
      <charset val="238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4"/>
      <color rgb="FFFF0000"/>
      <name val="Aptos Narrow"/>
      <family val="2"/>
      <scheme val="minor"/>
    </font>
    <font>
      <b/>
      <sz val="2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4"/>
      <name val="Arial"/>
      <family val="2"/>
      <charset val="238"/>
    </font>
    <font>
      <sz val="14"/>
      <name val="Aptos Narrow"/>
      <family val="2"/>
      <scheme val="minor"/>
    </font>
    <font>
      <b/>
      <sz val="20"/>
      <name val="Aptos Narrow"/>
      <scheme val="minor"/>
    </font>
    <font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6" fillId="0" borderId="0"/>
    <xf numFmtId="0" fontId="14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38">
    <xf numFmtId="0" fontId="0" fillId="0" borderId="0" xfId="0"/>
    <xf numFmtId="9" fontId="5" fillId="2" borderId="2" xfId="2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9" fontId="5" fillId="2" borderId="4" xfId="2" applyFont="1" applyFill="1" applyBorder="1" applyAlignment="1">
      <alignment horizontal="center" vertical="center" wrapText="1"/>
    </xf>
    <xf numFmtId="44" fontId="5" fillId="2" borderId="4" xfId="1" applyFont="1" applyFill="1" applyBorder="1" applyAlignment="1">
      <alignment horizontal="center" vertical="center" wrapText="1"/>
    </xf>
    <xf numFmtId="4" fontId="8" fillId="3" borderId="9" xfId="4" applyNumberFormat="1" applyFont="1" applyFill="1" applyBorder="1" applyAlignment="1">
      <alignment horizontal="center" vertical="center" wrapText="1"/>
    </xf>
    <xf numFmtId="4" fontId="8" fillId="3" borderId="10" xfId="4" applyNumberFormat="1" applyFont="1" applyFill="1" applyBorder="1" applyAlignment="1">
      <alignment horizontal="center" vertical="center" wrapText="1"/>
    </xf>
    <xf numFmtId="9" fontId="5" fillId="2" borderId="3" xfId="2" applyFont="1" applyFill="1" applyBorder="1" applyAlignment="1">
      <alignment horizontal="center" vertical="center" wrapText="1"/>
    </xf>
    <xf numFmtId="44" fontId="5" fillId="2" borderId="3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9" fontId="10" fillId="0" borderId="0" xfId="2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wrapText="1"/>
    </xf>
    <xf numFmtId="44" fontId="5" fillId="2" borderId="7" xfId="1" applyFont="1" applyFill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44" fontId="5" fillId="2" borderId="6" xfId="1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164" fontId="10" fillId="0" borderId="1" xfId="3" applyNumberFormat="1" applyFont="1" applyBorder="1" applyAlignment="1">
      <alignment horizontal="center" vertical="center"/>
    </xf>
    <xf numFmtId="44" fontId="10" fillId="2" borderId="0" xfId="1" applyFont="1" applyFill="1" applyAlignment="1">
      <alignment horizontal="center" vertical="center"/>
    </xf>
    <xf numFmtId="9" fontId="10" fillId="2" borderId="0" xfId="2" applyFont="1" applyFill="1" applyAlignment="1">
      <alignment horizontal="center" vertical="center"/>
    </xf>
    <xf numFmtId="44" fontId="4" fillId="2" borderId="4" xfId="1" applyFont="1" applyFill="1" applyBorder="1" applyAlignment="1">
      <alignment horizontal="center" vertical="center" wrapText="1"/>
    </xf>
    <xf numFmtId="44" fontId="4" fillId="2" borderId="2" xfId="1" applyFont="1" applyFill="1" applyBorder="1" applyAlignment="1">
      <alignment horizontal="center" vertical="center" wrapText="1"/>
    </xf>
    <xf numFmtId="44" fontId="8" fillId="3" borderId="3" xfId="1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center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4" fontId="7" fillId="6" borderId="1" xfId="1" applyFont="1" applyFill="1" applyBorder="1" applyAlignment="1">
      <alignment horizontal="center" vertical="center" wrapText="1"/>
    </xf>
    <xf numFmtId="9" fontId="7" fillId="6" borderId="1" xfId="2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4" fontId="7" fillId="6" borderId="2" xfId="1" applyFont="1" applyFill="1" applyBorder="1" applyAlignment="1">
      <alignment horizontal="center" vertical="center" wrapText="1"/>
    </xf>
    <xf numFmtId="0" fontId="10" fillId="5" borderId="12" xfId="3" applyFont="1" applyFill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/>
    </xf>
    <xf numFmtId="164" fontId="10" fillId="0" borderId="12" xfId="3" applyNumberFormat="1" applyFont="1" applyBorder="1" applyAlignment="1">
      <alignment horizontal="center" vertical="center"/>
    </xf>
    <xf numFmtId="44" fontId="5" fillId="2" borderId="12" xfId="1" applyFont="1" applyFill="1" applyBorder="1" applyAlignment="1">
      <alignment horizontal="center" vertical="center" wrapText="1"/>
    </xf>
    <xf numFmtId="9" fontId="5" fillId="2" borderId="13" xfId="2" applyFont="1" applyFill="1" applyBorder="1" applyAlignment="1">
      <alignment horizontal="center" vertical="center" wrapText="1"/>
    </xf>
    <xf numFmtId="44" fontId="5" fillId="2" borderId="13" xfId="1" applyFont="1" applyFill="1" applyBorder="1" applyAlignment="1">
      <alignment horizontal="center" vertical="center" wrapText="1"/>
    </xf>
    <xf numFmtId="9" fontId="5" fillId="2" borderId="12" xfId="2" applyFont="1" applyFill="1" applyBorder="1" applyAlignment="1">
      <alignment horizontal="center" vertical="center" wrapText="1"/>
    </xf>
    <xf numFmtId="44" fontId="5" fillId="2" borderId="14" xfId="1" applyFont="1" applyFill="1" applyBorder="1" applyAlignment="1">
      <alignment horizontal="center" vertical="center" wrapText="1"/>
    </xf>
    <xf numFmtId="4" fontId="8" fillId="3" borderId="15" xfId="4" applyNumberFormat="1" applyFont="1" applyFill="1" applyBorder="1" applyAlignment="1">
      <alignment horizontal="center" vertical="center" wrapText="1"/>
    </xf>
    <xf numFmtId="44" fontId="4" fillId="2" borderId="13" xfId="1" applyFont="1" applyFill="1" applyBorder="1" applyAlignment="1">
      <alignment horizontal="center" vertical="center" wrapText="1"/>
    </xf>
    <xf numFmtId="9" fontId="5" fillId="2" borderId="16" xfId="2" applyFont="1" applyFill="1" applyBorder="1" applyAlignment="1">
      <alignment horizontal="center" vertical="center" wrapText="1"/>
    </xf>
    <xf numFmtId="44" fontId="5" fillId="2" borderId="16" xfId="1" applyFont="1" applyFill="1" applyBorder="1" applyAlignment="1">
      <alignment horizontal="center" vertical="center" wrapText="1"/>
    </xf>
    <xf numFmtId="44" fontId="8" fillId="3" borderId="16" xfId="1" applyFont="1" applyFill="1" applyBorder="1" applyAlignment="1">
      <alignment horizontal="center" vertical="center" wrapText="1"/>
    </xf>
    <xf numFmtId="44" fontId="8" fillId="4" borderId="16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3" xfId="3" applyFont="1" applyFill="1" applyBorder="1" applyAlignment="1" applyProtection="1">
      <alignment horizontal="center" vertical="center" wrapText="1"/>
      <protection locked="0"/>
    </xf>
    <xf numFmtId="0" fontId="10" fillId="2" borderId="1" xfId="3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10" fillId="2" borderId="12" xfId="3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44" fontId="7" fillId="6" borderId="29" xfId="1" applyFont="1" applyFill="1" applyBorder="1" applyAlignment="1">
      <alignment horizontal="center" vertical="center" wrapText="1"/>
    </xf>
    <xf numFmtId="9" fontId="7" fillId="6" borderId="29" xfId="2" applyFont="1" applyFill="1" applyBorder="1" applyAlignment="1">
      <alignment horizontal="center" vertical="center" wrapText="1"/>
    </xf>
    <xf numFmtId="44" fontId="7" fillId="6" borderId="30" xfId="1" applyFont="1" applyFill="1" applyBorder="1" applyAlignment="1">
      <alignment horizontal="center" vertical="center" wrapText="1"/>
    </xf>
    <xf numFmtId="44" fontId="7" fillId="6" borderId="31" xfId="1" applyFont="1" applyFill="1" applyBorder="1" applyAlignment="1">
      <alignment horizontal="center" vertical="center" wrapText="1"/>
    </xf>
    <xf numFmtId="0" fontId="10" fillId="5" borderId="32" xfId="3" applyFont="1" applyFill="1" applyBorder="1" applyAlignment="1">
      <alignment horizontal="center" vertical="center" wrapText="1"/>
    </xf>
    <xf numFmtId="44" fontId="8" fillId="4" borderId="33" xfId="1" applyFont="1" applyFill="1" applyBorder="1" applyAlignment="1">
      <alignment horizontal="center" vertical="center" wrapText="1"/>
    </xf>
    <xf numFmtId="0" fontId="10" fillId="5" borderId="34" xfId="3" applyFont="1" applyFill="1" applyBorder="1" applyAlignment="1">
      <alignment horizontal="center" vertical="center" wrapText="1"/>
    </xf>
    <xf numFmtId="0" fontId="10" fillId="0" borderId="35" xfId="3" applyFont="1" applyBorder="1" applyAlignment="1">
      <alignment horizontal="center" vertical="center"/>
    </xf>
    <xf numFmtId="164" fontId="10" fillId="0" borderId="35" xfId="3" applyNumberFormat="1" applyFont="1" applyBorder="1" applyAlignment="1">
      <alignment horizontal="center" vertical="center"/>
    </xf>
    <xf numFmtId="0" fontId="10" fillId="2" borderId="35" xfId="3" applyFont="1" applyFill="1" applyBorder="1" applyAlignment="1" applyProtection="1">
      <alignment horizontal="center" vertical="center" wrapText="1"/>
      <protection locked="0"/>
    </xf>
    <xf numFmtId="44" fontId="5" fillId="2" borderId="35" xfId="1" applyFont="1" applyFill="1" applyBorder="1" applyAlignment="1">
      <alignment horizontal="center" vertical="center" wrapText="1"/>
    </xf>
    <xf numFmtId="9" fontId="5" fillId="2" borderId="36" xfId="2" applyFont="1" applyFill="1" applyBorder="1" applyAlignment="1">
      <alignment horizontal="center" vertical="center" wrapText="1"/>
    </xf>
    <xf numFmtId="44" fontId="5" fillId="2" borderId="37" xfId="1" applyFont="1" applyFill="1" applyBorder="1" applyAlignment="1">
      <alignment horizontal="center" vertical="center" wrapText="1"/>
    </xf>
    <xf numFmtId="4" fontId="8" fillId="3" borderId="38" xfId="4" applyNumberFormat="1" applyFont="1" applyFill="1" applyBorder="1" applyAlignment="1">
      <alignment horizontal="center" vertical="center" wrapText="1"/>
    </xf>
    <xf numFmtId="44" fontId="4" fillId="2" borderId="37" xfId="1" applyFont="1" applyFill="1" applyBorder="1" applyAlignment="1">
      <alignment horizontal="center" vertical="center" wrapText="1"/>
    </xf>
    <xf numFmtId="9" fontId="5" fillId="2" borderId="39" xfId="2" applyFont="1" applyFill="1" applyBorder="1" applyAlignment="1">
      <alignment horizontal="center" vertical="center" wrapText="1"/>
    </xf>
    <xf numFmtId="44" fontId="5" fillId="2" borderId="39" xfId="1" applyFont="1" applyFill="1" applyBorder="1" applyAlignment="1">
      <alignment horizontal="center" vertical="center" wrapText="1"/>
    </xf>
    <xf numFmtId="44" fontId="8" fillId="3" borderId="39" xfId="1" applyFont="1" applyFill="1" applyBorder="1" applyAlignment="1">
      <alignment horizontal="center" vertical="center" wrapText="1"/>
    </xf>
    <xf numFmtId="44" fontId="8" fillId="4" borderId="40" xfId="1" applyFont="1" applyFill="1" applyBorder="1" applyAlignment="1">
      <alignment horizontal="center" vertical="center" wrapText="1"/>
    </xf>
    <xf numFmtId="8" fontId="5" fillId="2" borderId="1" xfId="1" applyNumberFormat="1" applyFont="1" applyFill="1" applyBorder="1" applyAlignment="1">
      <alignment horizontal="center" vertical="center" wrapText="1"/>
    </xf>
    <xf numFmtId="8" fontId="5" fillId="2" borderId="3" xfId="1" applyNumberFormat="1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 wrapText="1"/>
    </xf>
    <xf numFmtId="0" fontId="16" fillId="6" borderId="38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6" fillId="6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/>
    </xf>
    <xf numFmtId="0" fontId="7" fillId="7" borderId="17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44" fontId="7" fillId="8" borderId="5" xfId="1" applyFont="1" applyFill="1" applyBorder="1" applyAlignment="1">
      <alignment horizontal="center" vertical="center" wrapText="1"/>
    </xf>
    <xf numFmtId="9" fontId="7" fillId="8" borderId="5" xfId="2" applyFont="1" applyFill="1" applyBorder="1" applyAlignment="1">
      <alignment horizontal="center" vertical="center" wrapText="1"/>
    </xf>
    <xf numFmtId="44" fontId="7" fillId="8" borderId="8" xfId="0" applyNumberFormat="1" applyFont="1" applyFill="1" applyBorder="1" applyAlignment="1">
      <alignment horizontal="center" vertical="center" wrapText="1"/>
    </xf>
    <xf numFmtId="44" fontId="7" fillId="8" borderId="8" xfId="1" applyFont="1" applyFill="1" applyBorder="1" applyAlignment="1">
      <alignment horizontal="center" vertical="center" wrapText="1"/>
    </xf>
    <xf numFmtId="44" fontId="7" fillId="8" borderId="8" xfId="2" applyNumberFormat="1" applyFont="1" applyFill="1" applyBorder="1" applyAlignment="1">
      <alignment horizontal="center" vertical="center" wrapText="1"/>
    </xf>
    <xf numFmtId="44" fontId="7" fillId="8" borderId="9" xfId="0" applyNumberFormat="1" applyFont="1" applyFill="1" applyBorder="1" applyAlignment="1">
      <alignment horizontal="center" vertical="center" wrapText="1"/>
    </xf>
    <xf numFmtId="44" fontId="7" fillId="8" borderId="9" xfId="1" applyFont="1" applyFill="1" applyBorder="1" applyAlignment="1">
      <alignment horizontal="center" vertical="center" wrapText="1"/>
    </xf>
    <xf numFmtId="44" fontId="7" fillId="8" borderId="9" xfId="2" applyNumberFormat="1" applyFont="1" applyFill="1" applyBorder="1" applyAlignment="1">
      <alignment horizontal="center" vertical="center" wrapText="1"/>
    </xf>
    <xf numFmtId="165" fontId="15" fillId="8" borderId="10" xfId="2" applyNumberFormat="1" applyFont="1" applyFill="1" applyBorder="1" applyAlignment="1">
      <alignment horizontal="center" vertical="center" wrapText="1"/>
    </xf>
    <xf numFmtId="44" fontId="7" fillId="8" borderId="38" xfId="0" applyNumberFormat="1" applyFont="1" applyFill="1" applyBorder="1" applyAlignment="1">
      <alignment horizontal="center" vertical="center" wrapText="1"/>
    </xf>
    <xf numFmtId="44" fontId="7" fillId="8" borderId="38" xfId="1" applyFont="1" applyFill="1" applyBorder="1" applyAlignment="1">
      <alignment horizontal="center" vertical="center" wrapText="1"/>
    </xf>
    <xf numFmtId="165" fontId="15" fillId="8" borderId="11" xfId="2" applyNumberFormat="1" applyFont="1" applyFill="1" applyBorder="1" applyAlignment="1">
      <alignment horizontal="center" vertical="center" wrapText="1"/>
    </xf>
    <xf numFmtId="44" fontId="7" fillId="8" borderId="38" xfId="2" applyNumberFormat="1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0" fontId="12" fillId="9" borderId="27" xfId="0" applyFont="1" applyFill="1" applyBorder="1" applyAlignment="1">
      <alignment horizontal="center" vertical="center" wrapText="1"/>
    </xf>
    <xf numFmtId="9" fontId="7" fillId="9" borderId="5" xfId="2" applyFont="1" applyFill="1" applyBorder="1" applyAlignment="1">
      <alignment horizontal="center" vertical="center" wrapText="1"/>
    </xf>
    <xf numFmtId="44" fontId="7" fillId="9" borderId="8" xfId="1" applyFont="1" applyFill="1" applyBorder="1" applyAlignment="1">
      <alignment horizontal="center" vertical="center" wrapText="1"/>
    </xf>
    <xf numFmtId="44" fontId="7" fillId="9" borderId="8" xfId="2" applyNumberFormat="1" applyFont="1" applyFill="1" applyBorder="1" applyAlignment="1">
      <alignment horizontal="center" vertical="center" wrapText="1"/>
    </xf>
    <xf numFmtId="44" fontId="15" fillId="9" borderId="9" xfId="1" applyFont="1" applyFill="1" applyBorder="1" applyAlignment="1">
      <alignment horizontal="center" vertical="center" wrapText="1"/>
    </xf>
    <xf numFmtId="44" fontId="7" fillId="9" borderId="9" xfId="2" applyNumberFormat="1" applyFont="1" applyFill="1" applyBorder="1" applyAlignment="1">
      <alignment horizontal="center" vertical="center" wrapText="1"/>
    </xf>
    <xf numFmtId="44" fontId="7" fillId="9" borderId="9" xfId="1" applyFont="1" applyFill="1" applyBorder="1" applyAlignment="1">
      <alignment horizontal="center" vertical="center" wrapText="1"/>
    </xf>
    <xf numFmtId="44" fontId="15" fillId="9" borderId="38" xfId="1" applyFont="1" applyFill="1" applyBorder="1" applyAlignment="1">
      <alignment horizontal="center" vertical="center" wrapText="1"/>
    </xf>
    <xf numFmtId="44" fontId="7" fillId="9" borderId="38" xfId="2" applyNumberFormat="1" applyFont="1" applyFill="1" applyBorder="1" applyAlignment="1">
      <alignment horizontal="center" vertical="center" wrapText="1"/>
    </xf>
    <xf numFmtId="44" fontId="7" fillId="9" borderId="38" xfId="1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center" vertical="center" wrapText="1"/>
    </xf>
    <xf numFmtId="0" fontId="17" fillId="7" borderId="27" xfId="0" applyFont="1" applyFill="1" applyBorder="1" applyAlignment="1">
      <alignment horizontal="center" vertical="center" wrapText="1"/>
    </xf>
  </cellXfs>
  <cellStyles count="9">
    <cellStyle name="Měna" xfId="1" builtinId="4"/>
    <cellStyle name="Měna 2" xfId="7" xr:uid="{4E42E1F8-BB8E-48C1-B749-EB4009D5212C}"/>
    <cellStyle name="Normální" xfId="0" builtinId="0"/>
    <cellStyle name="Normální 2" xfId="6" xr:uid="{C9D68B83-A3C3-49B5-BBCB-97DD5F67E22B}"/>
    <cellStyle name="Normální 4" xfId="3" xr:uid="{06D43CE7-7F28-4CC2-863B-13AC554E6A43}"/>
    <cellStyle name="normální_ZTI" xfId="4" xr:uid="{509A6C57-D94A-401C-980C-29D5140B6665}"/>
    <cellStyle name="Procenta" xfId="2" builtinId="5"/>
    <cellStyle name="Procenta 2" xfId="8" xr:uid="{79A897C9-A27C-41DD-A886-E4227281A3B1}"/>
    <cellStyle name="Styl 1" xfId="5" xr:uid="{4886A884-6AAD-4462-81A6-B953912BF3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183444</xdr:colOff>
      <xdr:row>2</xdr:row>
      <xdr:rowOff>155221</xdr:rowOff>
    </xdr:from>
    <xdr:to>
      <xdr:col>3</xdr:col>
      <xdr:colOff>2545644</xdr:colOff>
      <xdr:row>2</xdr:row>
      <xdr:rowOff>472721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4A9A8087-4301-6F54-8AC7-3C9A7C905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1444" y="1721554"/>
          <a:ext cx="23622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183445</xdr:colOff>
      <xdr:row>2</xdr:row>
      <xdr:rowOff>141110</xdr:rowOff>
    </xdr:from>
    <xdr:to>
      <xdr:col>4</xdr:col>
      <xdr:colOff>2545645</xdr:colOff>
      <xdr:row>2</xdr:row>
      <xdr:rowOff>458610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FABB043C-D3FC-4832-DD29-F2FB0991E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3112" y="1707443"/>
          <a:ext cx="23622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211667</xdr:colOff>
      <xdr:row>2</xdr:row>
      <xdr:rowOff>141110</xdr:rowOff>
    </xdr:from>
    <xdr:to>
      <xdr:col>5</xdr:col>
      <xdr:colOff>2573867</xdr:colOff>
      <xdr:row>2</xdr:row>
      <xdr:rowOff>458610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BDB422DB-670C-3049-99F7-21A16F8D4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3000" y="1707443"/>
          <a:ext cx="23622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183444</xdr:colOff>
      <xdr:row>2</xdr:row>
      <xdr:rowOff>141111</xdr:rowOff>
    </xdr:from>
    <xdr:to>
      <xdr:col>6</xdr:col>
      <xdr:colOff>2545644</xdr:colOff>
      <xdr:row>2</xdr:row>
      <xdr:rowOff>458611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8F1405D-9122-535B-FF12-EF21E9A6D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56444" y="1707444"/>
          <a:ext cx="23622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239889</xdr:colOff>
      <xdr:row>2</xdr:row>
      <xdr:rowOff>155223</xdr:rowOff>
    </xdr:from>
    <xdr:to>
      <xdr:col>7</xdr:col>
      <xdr:colOff>2602089</xdr:colOff>
      <xdr:row>2</xdr:row>
      <xdr:rowOff>472723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62B5E018-C17E-A832-9BE9-DEB9EBEDC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4556" y="1721556"/>
          <a:ext cx="2362200" cy="317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731520</xdr:colOff>
      <xdr:row>0</xdr:row>
      <xdr:rowOff>129540</xdr:rowOff>
    </xdr:from>
    <xdr:to>
      <xdr:col>16</xdr:col>
      <xdr:colOff>792479</xdr:colOff>
      <xdr:row>0</xdr:row>
      <xdr:rowOff>601980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2060B6C-69B4-454E-AF9A-0FC0F2BA5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9140" y="129540"/>
          <a:ext cx="2872739" cy="4724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647700</xdr:colOff>
      <xdr:row>0</xdr:row>
      <xdr:rowOff>182880</xdr:rowOff>
    </xdr:from>
    <xdr:to>
      <xdr:col>16</xdr:col>
      <xdr:colOff>708659</xdr:colOff>
      <xdr:row>0</xdr:row>
      <xdr:rowOff>609600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C4FD148-8F99-44CA-A5DC-F22CCF9CC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5320" y="182880"/>
          <a:ext cx="2872739" cy="426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647701</xdr:colOff>
      <xdr:row>0</xdr:row>
      <xdr:rowOff>117759</xdr:rowOff>
    </xdr:from>
    <xdr:to>
      <xdr:col>14</xdr:col>
      <xdr:colOff>708660</xdr:colOff>
      <xdr:row>0</xdr:row>
      <xdr:rowOff>519373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3A0BE51-49B3-4AAF-944D-780058CD7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1" y="117759"/>
          <a:ext cx="2872739" cy="4016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198120</xdr:rowOff>
    </xdr:from>
    <xdr:to>
      <xdr:col>16</xdr:col>
      <xdr:colOff>327659</xdr:colOff>
      <xdr:row>0</xdr:row>
      <xdr:rowOff>685800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83D2A7E-245F-41F6-A805-19151F016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9680" y="198120"/>
          <a:ext cx="2895599" cy="4876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198120</xdr:rowOff>
    </xdr:from>
    <xdr:to>
      <xdr:col>16</xdr:col>
      <xdr:colOff>327659</xdr:colOff>
      <xdr:row>0</xdr:row>
      <xdr:rowOff>599734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7D19F66-3875-4725-8595-585220642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3280" y="198120"/>
          <a:ext cx="2872739" cy="4016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518160</xdr:colOff>
      <xdr:row>0</xdr:row>
      <xdr:rowOff>137160</xdr:rowOff>
    </xdr:from>
    <xdr:to>
      <xdr:col>22</xdr:col>
      <xdr:colOff>579119</xdr:colOff>
      <xdr:row>0</xdr:row>
      <xdr:rowOff>538774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1FF1178-B7AF-45BF-8720-95F805DC4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89340" y="137160"/>
          <a:ext cx="2872739" cy="4016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759460</xdr:colOff>
      <xdr:row>0</xdr:row>
      <xdr:rowOff>149860</xdr:rowOff>
    </xdr:from>
    <xdr:to>
      <xdr:col>16</xdr:col>
      <xdr:colOff>820419</xdr:colOff>
      <xdr:row>0</xdr:row>
      <xdr:rowOff>591820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AD1EA28-CA8B-47A8-A017-980C2B24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1260" y="149860"/>
          <a:ext cx="3185159" cy="4419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822960</xdr:colOff>
      <xdr:row>0</xdr:row>
      <xdr:rowOff>137160</xdr:rowOff>
    </xdr:from>
    <xdr:to>
      <xdr:col>16</xdr:col>
      <xdr:colOff>883919</xdr:colOff>
      <xdr:row>0</xdr:row>
      <xdr:rowOff>609600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A76F46C-856C-4172-8B80-9A6DCC042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4760" y="137160"/>
          <a:ext cx="3185159" cy="47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A2C9-8A9D-4BF7-A46B-58F7B626CB20}">
  <sheetPr>
    <tabColor rgb="FFFFFF00"/>
    <pageSetUpPr fitToPage="1"/>
  </sheetPr>
  <dimension ref="A1:K18"/>
  <sheetViews>
    <sheetView tabSelected="1" zoomScale="90" zoomScaleNormal="90" workbookViewId="0">
      <selection activeCell="D21" sqref="D21"/>
    </sheetView>
  </sheetViews>
  <sheetFormatPr baseColWidth="10" defaultColWidth="8.83203125" defaultRowHeight="15"/>
  <cols>
    <col min="1" max="1" width="30.5" style="11" customWidth="1"/>
    <col min="2" max="2" width="13.83203125" style="11" customWidth="1"/>
    <col min="3" max="3" width="12.1640625" style="11" customWidth="1"/>
    <col min="4" max="4" width="36.1640625" style="49" customWidth="1"/>
    <col min="5" max="5" width="36.1640625" style="22" customWidth="1"/>
    <col min="6" max="6" width="36.1640625" style="23" customWidth="1"/>
    <col min="7" max="7" width="36.1640625" style="22" customWidth="1"/>
    <col min="8" max="8" width="36.1640625" style="23" customWidth="1"/>
    <col min="9" max="9" width="36.1640625" style="22" customWidth="1"/>
    <col min="10" max="10" width="36.1640625" style="23" customWidth="1"/>
    <col min="11" max="11" width="36.1640625" style="22" customWidth="1"/>
    <col min="12" max="16384" width="8.83203125" style="14"/>
  </cols>
  <sheetData>
    <row r="1" spans="1:11" ht="16" thickBot="1"/>
    <row r="2" spans="1:11" ht="108.5" customHeight="1" thickBot="1">
      <c r="A2" s="135" t="s">
        <v>93</v>
      </c>
      <c r="B2" s="136"/>
      <c r="C2" s="136"/>
      <c r="D2" s="136"/>
      <c r="E2" s="136"/>
      <c r="F2" s="136"/>
      <c r="G2" s="136"/>
      <c r="H2" s="136"/>
      <c r="I2" s="136"/>
      <c r="J2" s="136"/>
      <c r="K2" s="137"/>
    </row>
    <row r="3" spans="1:11" s="90" customFormat="1" ht="47" customHeight="1" thickBot="1">
      <c r="A3" s="78"/>
      <c r="B3" s="89"/>
      <c r="C3" s="89"/>
      <c r="D3" s="109"/>
      <c r="E3" s="109"/>
      <c r="F3" s="109"/>
      <c r="G3" s="109"/>
      <c r="H3" s="109"/>
      <c r="I3" s="124"/>
      <c r="J3" s="124"/>
      <c r="K3" s="125"/>
    </row>
    <row r="4" spans="1:11" s="3" customFormat="1" ht="104.5" customHeight="1" thickBot="1">
      <c r="A4" s="80" t="s">
        <v>95</v>
      </c>
      <c r="B4" s="81" t="s">
        <v>28</v>
      </c>
      <c r="C4" s="81" t="s">
        <v>29</v>
      </c>
      <c r="D4" s="110" t="s">
        <v>98</v>
      </c>
      <c r="E4" s="111" t="s">
        <v>97</v>
      </c>
      <c r="F4" s="112" t="s">
        <v>96</v>
      </c>
      <c r="G4" s="112" t="s">
        <v>89</v>
      </c>
      <c r="H4" s="112" t="s">
        <v>88</v>
      </c>
      <c r="I4" s="126" t="s">
        <v>91</v>
      </c>
      <c r="J4" s="126" t="s">
        <v>90</v>
      </c>
      <c r="K4" s="126" t="s">
        <v>92</v>
      </c>
    </row>
    <row r="5" spans="1:11" s="79" customFormat="1" ht="31.75" customHeight="1">
      <c r="A5" s="82">
        <v>10</v>
      </c>
      <c r="B5" s="92" t="s">
        <v>1</v>
      </c>
      <c r="C5" s="91">
        <v>1</v>
      </c>
      <c r="D5" s="113">
        <f>'Nerez Tavinox potrubí 304 UT+CH'!Q3</f>
        <v>208.15999999999997</v>
      </c>
      <c r="E5" s="114">
        <f>'Nerez Tavinox potrubí 316L ZTI'!Q3</f>
        <v>237.52500000000001</v>
      </c>
      <c r="F5" s="115">
        <f>'PEX-AL-PEX Rozvody vč.izolace'!O3</f>
        <v>147</v>
      </c>
      <c r="G5" s="114">
        <f>'PEX-AL.PEX rozvody ve svitcích '!Q3</f>
        <v>127.4265</v>
      </c>
      <c r="H5" s="115">
        <f>'PEX-AL-PEX rozvody v tyčích'!Q3</f>
        <v>183.34299999999999</v>
      </c>
      <c r="I5" s="127"/>
      <c r="J5" s="128">
        <f>'Uhlíková ocel lisovaná'!Q3</f>
        <v>191.6</v>
      </c>
      <c r="K5" s="127">
        <f>'Měď lisovaná '!Q3</f>
        <v>250.85</v>
      </c>
    </row>
    <row r="6" spans="1:11" ht="28.25" customHeight="1">
      <c r="A6" s="83">
        <v>15</v>
      </c>
      <c r="B6" s="85" t="s">
        <v>1</v>
      </c>
      <c r="C6" s="87">
        <v>1</v>
      </c>
      <c r="D6" s="116">
        <f>'Nerez Tavinox potrubí 304 UT+CH'!Q4</f>
        <v>246.80949999999996</v>
      </c>
      <c r="E6" s="117">
        <f>'Nerez Tavinox potrubí 316L ZTI'!Q4</f>
        <v>283.82499999999993</v>
      </c>
      <c r="F6" s="118">
        <f>'PEX-AL-PEX Rozvody vč.izolace'!O4</f>
        <v>184.5</v>
      </c>
      <c r="G6" s="117">
        <f>'PEX-AL.PEX rozvody ve svitcích '!Q4</f>
        <v>164.14299999999997</v>
      </c>
      <c r="H6" s="118">
        <f>'PEX-AL-PEX rozvody v tyčích'!Q4</f>
        <v>232.38799999999998</v>
      </c>
      <c r="I6" s="129">
        <f>'Rozvody v potrubí ocel černá'!W3</f>
        <v>303.25</v>
      </c>
      <c r="J6" s="130">
        <f>'Uhlíková ocel lisovaná'!Q4</f>
        <v>230.39999999999998</v>
      </c>
      <c r="K6" s="131">
        <f>'Měď lisovaná '!Q4</f>
        <v>313.09999999999997</v>
      </c>
    </row>
    <row r="7" spans="1:11" ht="28.25" customHeight="1">
      <c r="A7" s="83">
        <v>20</v>
      </c>
      <c r="B7" s="85" t="s">
        <v>1</v>
      </c>
      <c r="C7" s="87">
        <v>1</v>
      </c>
      <c r="D7" s="116">
        <f>'Nerez Tavinox potrubí 304 UT+CH'!Q5</f>
        <v>305.709</v>
      </c>
      <c r="E7" s="117">
        <f>'Nerez Tavinox potrubí 316L ZTI'!Q5</f>
        <v>362.15</v>
      </c>
      <c r="F7" s="118">
        <f>'PEX-AL-PEX Rozvody vč.izolace'!O5</f>
        <v>249.20000000000002</v>
      </c>
      <c r="G7" s="117">
        <f>'PEX-AL.PEX rozvody ve svitcích '!Q5</f>
        <v>248.197</v>
      </c>
      <c r="H7" s="118">
        <f>'PEX-AL-PEX rozvody v tyčích'!Q5</f>
        <v>336.16800000000001</v>
      </c>
      <c r="I7" s="129">
        <f>'Rozvody v potrubí ocel černá'!W4</f>
        <v>361.04999999999995</v>
      </c>
      <c r="J7" s="130">
        <f>'Uhlíková ocel lisovaná'!Q5</f>
        <v>283.60000000000002</v>
      </c>
      <c r="K7" s="131">
        <f>'Měď lisovaná '!Q5</f>
        <v>385.35</v>
      </c>
    </row>
    <row r="8" spans="1:11" ht="28.25" customHeight="1">
      <c r="A8" s="83">
        <v>25</v>
      </c>
      <c r="B8" s="85" t="s">
        <v>1</v>
      </c>
      <c r="C8" s="87">
        <v>1</v>
      </c>
      <c r="D8" s="116">
        <f>'Nerez Tavinox potrubí 304 UT+CH'!Q6</f>
        <v>356.71949999999998</v>
      </c>
      <c r="E8" s="117">
        <f>'Nerez Tavinox potrubí 316L ZTI'!Q6</f>
        <v>418.10399999999998</v>
      </c>
      <c r="F8" s="118">
        <f>'PEX-AL-PEX Rozvody vč.izolace'!O6</f>
        <v>295.5</v>
      </c>
      <c r="G8" s="117">
        <f>'PEX-AL.PEX rozvody ve svitcích '!Q6</f>
        <v>283.53599999999994</v>
      </c>
      <c r="H8" s="118">
        <f>'PEX-AL-PEX rozvody v tyčích'!Q6</f>
        <v>381.70499999999998</v>
      </c>
      <c r="I8" s="129">
        <f>'Rozvody v potrubí ocel černá'!W5</f>
        <v>465.1</v>
      </c>
      <c r="J8" s="130">
        <f>'Uhlíková ocel lisovaná'!Q6</f>
        <v>342.4</v>
      </c>
      <c r="K8" s="131">
        <f>'Měď lisovaná '!Q6</f>
        <v>492.3</v>
      </c>
    </row>
    <row r="9" spans="1:11" ht="28.25" customHeight="1">
      <c r="A9" s="83">
        <v>32</v>
      </c>
      <c r="B9" s="85" t="s">
        <v>1</v>
      </c>
      <c r="C9" s="87">
        <v>1</v>
      </c>
      <c r="D9" s="116">
        <f>'Nerez Tavinox potrubí 304 UT+CH'!Q7</f>
        <v>460.87950000000001</v>
      </c>
      <c r="E9" s="117">
        <f>'Nerez Tavinox potrubí 316L ZTI'!Q7</f>
        <v>561.91200000000003</v>
      </c>
      <c r="F9" s="119">
        <v>0</v>
      </c>
      <c r="G9" s="117">
        <f>'PEX-AL.PEX rozvody ve svitcích '!Q7</f>
        <v>0</v>
      </c>
      <c r="H9" s="118">
        <f>'PEX-AL-PEX rozvody v tyčích'!Q7</f>
        <v>511.02750000000003</v>
      </c>
      <c r="I9" s="129">
        <f>'Rozvody v potrubí ocel černá'!W6</f>
        <v>537.15000000000009</v>
      </c>
      <c r="J9" s="130">
        <f>'Uhlíková ocel lisovaná'!Q7</f>
        <v>402.8</v>
      </c>
      <c r="K9" s="131">
        <f>'Měď lisovaná '!Q7</f>
        <v>677.40000000000009</v>
      </c>
    </row>
    <row r="10" spans="1:11" ht="28.25" customHeight="1">
      <c r="A10" s="83">
        <v>40</v>
      </c>
      <c r="B10" s="85" t="s">
        <v>1</v>
      </c>
      <c r="C10" s="87">
        <v>1</v>
      </c>
      <c r="D10" s="116">
        <f>'Nerez Tavinox potrubí 304 UT+CH'!Q8</f>
        <v>575.27400000000011</v>
      </c>
      <c r="E10" s="117">
        <f>'Nerez Tavinox potrubí 316L ZTI'!Q8</f>
        <v>707.10000000000014</v>
      </c>
      <c r="F10" s="119">
        <v>0</v>
      </c>
      <c r="G10" s="117">
        <f>'PEX-AL.PEX rozvody ve svitcích '!Q8</f>
        <v>0</v>
      </c>
      <c r="H10" s="118">
        <f>'PEX-AL-PEX rozvody v tyčích'!Q8</f>
        <v>666.05250000000001</v>
      </c>
      <c r="I10" s="129">
        <f>'Rozvody v potrubí ocel černá'!W7</f>
        <v>592.54999999999995</v>
      </c>
      <c r="J10" s="130">
        <f>'Uhlíková ocel lisovaná'!Q8</f>
        <v>492.40000000000003</v>
      </c>
      <c r="K10" s="131">
        <f>'Měď lisovaná '!Q8</f>
        <v>1006</v>
      </c>
    </row>
    <row r="11" spans="1:11" ht="28.25" customHeight="1">
      <c r="A11" s="83">
        <v>50</v>
      </c>
      <c r="B11" s="85" t="s">
        <v>1</v>
      </c>
      <c r="C11" s="87">
        <v>1</v>
      </c>
      <c r="D11" s="116">
        <f>'Nerez Tavinox potrubí 304 UT+CH'!Q9</f>
        <v>701.7645</v>
      </c>
      <c r="E11" s="117">
        <f>'Nerez Tavinox potrubí 316L ZTI'!Q9</f>
        <v>881.04099999999994</v>
      </c>
      <c r="F11" s="119">
        <v>0</v>
      </c>
      <c r="G11" s="117">
        <f>'PEX-AL.PEX rozvody ve svitcích '!Q9</f>
        <v>0</v>
      </c>
      <c r="H11" s="118">
        <f>'PEX-AL-PEX rozvody v tyčích'!Q9</f>
        <v>1323.2649999999999</v>
      </c>
      <c r="I11" s="129">
        <f>'Rozvody v potrubí ocel černá'!W8</f>
        <v>683.1</v>
      </c>
      <c r="J11" s="130">
        <f>'Uhlíková ocel lisovaná'!Q9</f>
        <v>625.79999999999995</v>
      </c>
      <c r="K11" s="131">
        <f>'Měď lisovaná '!Q9</f>
        <v>1491.4</v>
      </c>
    </row>
    <row r="12" spans="1:11" ht="28.25" customHeight="1">
      <c r="A12" s="83">
        <v>65</v>
      </c>
      <c r="B12" s="85" t="s">
        <v>1</v>
      </c>
      <c r="C12" s="87">
        <v>1</v>
      </c>
      <c r="D12" s="116">
        <f>'Nerez Tavinox potrubí 304 UT+CH'!Q10</f>
        <v>1396.6079999999999</v>
      </c>
      <c r="E12" s="117">
        <f>'Nerez Tavinox potrubí 316L ZTI'!Q10</f>
        <v>1781.46</v>
      </c>
      <c r="F12" s="119">
        <v>0</v>
      </c>
      <c r="G12" s="117">
        <f>'PEX-AL.PEX rozvody ve svitcích '!Q10</f>
        <v>0</v>
      </c>
      <c r="H12" s="118">
        <f>'PEX-AL-PEX rozvody v tyčích'!Q10</f>
        <v>1788.0374999999999</v>
      </c>
      <c r="I12" s="129">
        <f>'Rozvody v potrubí ocel černá'!W9</f>
        <v>822.3</v>
      </c>
      <c r="J12" s="130">
        <f>'Uhlíková ocel lisovaná'!Q10</f>
        <v>1153.8</v>
      </c>
      <c r="K12" s="131">
        <f>'Měď lisovaná '!Q10</f>
        <v>2729.6</v>
      </c>
    </row>
    <row r="13" spans="1:11" ht="28.25" customHeight="1">
      <c r="A13" s="83">
        <v>80</v>
      </c>
      <c r="B13" s="85" t="s">
        <v>1</v>
      </c>
      <c r="C13" s="87">
        <v>1</v>
      </c>
      <c r="D13" s="116">
        <f>'Nerez Tavinox potrubí 304 UT+CH'!Q11</f>
        <v>1741.203</v>
      </c>
      <c r="E13" s="117">
        <f>'Nerez Tavinox potrubí 316L ZTI'!Q11</f>
        <v>2176.5365000000002</v>
      </c>
      <c r="F13" s="119">
        <v>0</v>
      </c>
      <c r="G13" s="117">
        <f>'PEX-AL.PEX rozvody ve svitcích '!Q11</f>
        <v>0</v>
      </c>
      <c r="H13" s="118">
        <f>'PEX-AL-PEX rozvody v tyčích'!Q11</f>
        <v>0</v>
      </c>
      <c r="I13" s="129">
        <f>'Rozvody v potrubí ocel černá'!W10</f>
        <v>1124.1500000000001</v>
      </c>
      <c r="J13" s="130">
        <f>'Uhlíková ocel lisovaná'!Q11</f>
        <v>1359</v>
      </c>
      <c r="K13" s="131">
        <f>'Měď lisovaná '!Q11</f>
        <v>3239.2</v>
      </c>
    </row>
    <row r="14" spans="1:11" ht="28.25" customHeight="1">
      <c r="A14" s="83">
        <v>100</v>
      </c>
      <c r="B14" s="85" t="s">
        <v>1</v>
      </c>
      <c r="C14" s="87">
        <v>1</v>
      </c>
      <c r="D14" s="116">
        <f>'Nerez Tavinox potrubí 304 UT+CH'!Q12</f>
        <v>2199.8879999999999</v>
      </c>
      <c r="E14" s="117">
        <f>'Nerez Tavinox potrubí 316L ZTI'!Q12</f>
        <v>2708.1759999999999</v>
      </c>
      <c r="F14" s="119">
        <v>0</v>
      </c>
      <c r="G14" s="117">
        <f>'PEX-AL.PEX rozvody ve svitcích '!Q12</f>
        <v>0</v>
      </c>
      <c r="H14" s="118">
        <f>'PEX-AL-PEX rozvody v tyčích'!Q12</f>
        <v>0</v>
      </c>
      <c r="I14" s="129">
        <f>'Rozvody v potrubí ocel černá'!W11</f>
        <v>1448.5500000000002</v>
      </c>
      <c r="J14" s="130">
        <f>'Uhlíková ocel lisovaná'!Q12</f>
        <v>1926</v>
      </c>
      <c r="K14" s="131">
        <f>'Měď lisovaná '!Q12</f>
        <v>4752</v>
      </c>
    </row>
    <row r="15" spans="1:11" ht="28.25" customHeight="1">
      <c r="A15" s="83">
        <v>125</v>
      </c>
      <c r="B15" s="85" t="s">
        <v>1</v>
      </c>
      <c r="C15" s="87">
        <v>1</v>
      </c>
      <c r="D15" s="116">
        <f>'Nerez Tavinox potrubí 304 UT+CH'!Q13</f>
        <v>0</v>
      </c>
      <c r="E15" s="117">
        <f>'Nerez Tavinox potrubí 316L ZTI'!Q13</f>
        <v>0</v>
      </c>
      <c r="F15" s="119">
        <v>0</v>
      </c>
      <c r="G15" s="117">
        <f>'PEX-AL.PEX rozvody ve svitcích '!Q13</f>
        <v>0</v>
      </c>
      <c r="H15" s="118">
        <f>'PEX-AL-PEX rozvody v tyčích'!Q13</f>
        <v>0</v>
      </c>
      <c r="I15" s="129">
        <f>'Rozvody v potrubí ocel černá'!W12</f>
        <v>2176.5500000000002</v>
      </c>
      <c r="J15" s="130">
        <f>'Uhlíková ocel lisovaná'!Q13</f>
        <v>0</v>
      </c>
      <c r="K15" s="131">
        <f>'Měď lisovaná '!Q13</f>
        <v>0</v>
      </c>
    </row>
    <row r="16" spans="1:11" ht="28.25" customHeight="1">
      <c r="A16" s="83">
        <v>150</v>
      </c>
      <c r="B16" s="85" t="s">
        <v>1</v>
      </c>
      <c r="C16" s="87">
        <v>1</v>
      </c>
      <c r="D16" s="116">
        <f>'Nerez Tavinox potrubí 304 UT+CH'!Q14</f>
        <v>0</v>
      </c>
      <c r="E16" s="117">
        <f>'Nerez Tavinox potrubí 316L ZTI'!Q14</f>
        <v>0</v>
      </c>
      <c r="F16" s="119">
        <v>0</v>
      </c>
      <c r="G16" s="117">
        <f>'PEX-AL.PEX rozvody ve svitcích '!Q14</f>
        <v>0</v>
      </c>
      <c r="H16" s="118">
        <f>'PEX-AL-PEX rozvody v tyčích'!Q14</f>
        <v>0</v>
      </c>
      <c r="I16" s="129">
        <f>'Rozvody v potrubí ocel černá'!W13</f>
        <v>2456.4499999999998</v>
      </c>
      <c r="J16" s="130">
        <f>'Uhlíková ocel lisovaná'!Q14</f>
        <v>0</v>
      </c>
      <c r="K16" s="131">
        <f>'Měď lisovaná '!Q14</f>
        <v>0</v>
      </c>
    </row>
    <row r="17" spans="1:11" ht="28.25" customHeight="1" thickBot="1">
      <c r="A17" s="84">
        <v>200</v>
      </c>
      <c r="B17" s="86" t="s">
        <v>1</v>
      </c>
      <c r="C17" s="88">
        <v>1</v>
      </c>
      <c r="D17" s="120">
        <f>'Nerez Tavinox potrubí 304 UT+CH'!Q15</f>
        <v>0</v>
      </c>
      <c r="E17" s="121">
        <f>'Nerez Tavinox potrubí 316L ZTI'!Q15</f>
        <v>0</v>
      </c>
      <c r="F17" s="122">
        <v>0</v>
      </c>
      <c r="G17" s="121">
        <f>'PEX-AL.PEX rozvody ve svitcích '!Q15</f>
        <v>0</v>
      </c>
      <c r="H17" s="123">
        <f>'PEX-AL-PEX rozvody v tyčích'!Q15</f>
        <v>0</v>
      </c>
      <c r="I17" s="132">
        <f>'Rozvody v potrubí ocel černá'!W14</f>
        <v>4549.45</v>
      </c>
      <c r="J17" s="133">
        <f>'Uhlíková ocel lisovaná'!Q15</f>
        <v>0</v>
      </c>
      <c r="K17" s="134">
        <f>'Měď lisovaná '!Q15</f>
        <v>0</v>
      </c>
    </row>
    <row r="18" spans="1:11" ht="56" customHeight="1" thickBot="1">
      <c r="A18" s="93" t="s">
        <v>94</v>
      </c>
      <c r="B18" s="94"/>
      <c r="C18" s="94"/>
      <c r="D18" s="94"/>
      <c r="E18" s="94"/>
      <c r="F18" s="94"/>
      <c r="G18" s="94"/>
      <c r="H18" s="94"/>
      <c r="I18" s="94"/>
      <c r="J18" s="94"/>
      <c r="K18" s="95"/>
    </row>
  </sheetData>
  <sheetProtection algorithmName="SHA-512" hashValue="lpmRnOzoU5QFxB9qt6PrSJmwZ3gJfv70om5SLg7gfYyg8qUcXgr5ObkLQvYhn5dJEXVa2Wxal9t3fQjpcPEgLw==" saltValue="UIN60T/XnPF+t56Pw+jTKA==" spinCount="100000" sheet="1" objects="1" scenarios="1" selectLockedCells="1" selectUnlockedCells="1"/>
  <mergeCells count="2">
    <mergeCell ref="A2:K2"/>
    <mergeCell ref="A18:K18"/>
  </mergeCells>
  <pageMargins left="0.7" right="0.7" top="0.78740157499999996" bottom="0.78740157499999996" header="0.3" footer="0.3"/>
  <pageSetup paperSize="9" scale="35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F7C4-EF99-4695-9619-23783C68C949}">
  <sheetPr>
    <tabColor theme="9" tint="0.79998168889431442"/>
  </sheetPr>
  <dimension ref="A1:Q19"/>
  <sheetViews>
    <sheetView workbookViewId="0">
      <selection activeCell="D21" sqref="D21"/>
    </sheetView>
  </sheetViews>
  <sheetFormatPr baseColWidth="10" defaultColWidth="8.83203125" defaultRowHeight="15"/>
  <cols>
    <col min="1" max="1" width="57.1640625" style="11" bestFit="1" customWidth="1"/>
    <col min="2" max="2" width="13.83203125" style="11" customWidth="1"/>
    <col min="3" max="3" width="12.1640625" style="11" customWidth="1"/>
    <col min="4" max="4" width="13.6640625" style="49" customWidth="1"/>
    <col min="5" max="5" width="13.6640625" style="22" customWidth="1"/>
    <col min="6" max="6" width="13.6640625" style="23" customWidth="1"/>
    <col min="7" max="7" width="13.6640625" style="22" customWidth="1"/>
    <col min="8" max="8" width="13.6640625" style="4" customWidth="1"/>
    <col min="9" max="9" width="16.1640625" style="12" customWidth="1"/>
    <col min="10" max="10" width="13.6640625" style="11" customWidth="1"/>
    <col min="11" max="11" width="13.6640625" style="12" customWidth="1"/>
    <col min="12" max="12" width="13.6640625" style="13" customWidth="1"/>
    <col min="13" max="13" width="13.6640625" style="12" customWidth="1"/>
    <col min="14" max="14" width="13.6640625" style="13" customWidth="1"/>
    <col min="15" max="16" width="13.6640625" style="12" customWidth="1"/>
    <col min="17" max="17" width="15.33203125" style="12" bestFit="1" customWidth="1"/>
    <col min="18" max="16384" width="8.83203125" style="14"/>
  </cols>
  <sheetData>
    <row r="1" spans="1:17" ht="58.75" customHeight="1" thickBot="1">
      <c r="A1" s="96" t="s">
        <v>99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s="15" customFormat="1" ht="75.5" customHeight="1">
      <c r="A2" s="54" t="s">
        <v>76</v>
      </c>
      <c r="B2" s="29" t="s">
        <v>28</v>
      </c>
      <c r="C2" s="29" t="s">
        <v>29</v>
      </c>
      <c r="D2" s="29" t="s">
        <v>27</v>
      </c>
      <c r="E2" s="30" t="s">
        <v>30</v>
      </c>
      <c r="F2" s="31" t="s">
        <v>13</v>
      </c>
      <c r="G2" s="30" t="s">
        <v>17</v>
      </c>
      <c r="H2" s="33" t="s">
        <v>16</v>
      </c>
      <c r="I2" s="34" t="s">
        <v>20</v>
      </c>
      <c r="J2" s="29" t="s">
        <v>21</v>
      </c>
      <c r="K2" s="30" t="s">
        <v>23</v>
      </c>
      <c r="L2" s="31" t="s">
        <v>22</v>
      </c>
      <c r="M2" s="30" t="s">
        <v>24</v>
      </c>
      <c r="N2" s="31" t="s">
        <v>32</v>
      </c>
      <c r="O2" s="30"/>
      <c r="P2" s="30" t="s">
        <v>25</v>
      </c>
      <c r="Q2" s="30" t="s">
        <v>26</v>
      </c>
    </row>
    <row r="3" spans="1:17" ht="28.25" customHeight="1">
      <c r="A3" s="28" t="s">
        <v>66</v>
      </c>
      <c r="B3" s="20" t="s">
        <v>1</v>
      </c>
      <c r="C3" s="21">
        <v>1</v>
      </c>
      <c r="D3" s="50">
        <v>10</v>
      </c>
      <c r="E3" s="77">
        <v>65.599999999999994</v>
      </c>
      <c r="F3" s="5">
        <v>0.35</v>
      </c>
      <c r="G3" s="6">
        <f>E3*F3</f>
        <v>22.959999999999997</v>
      </c>
      <c r="H3" s="7">
        <f>E3+G3</f>
        <v>88.559999999999988</v>
      </c>
      <c r="I3" s="24">
        <v>23</v>
      </c>
      <c r="J3" s="9">
        <v>5</v>
      </c>
      <c r="K3" s="10">
        <f t="shared" ref="K3:K12" si="0">I3*J3</f>
        <v>115</v>
      </c>
      <c r="L3" s="9">
        <v>0.2</v>
      </c>
      <c r="M3" s="10">
        <f t="shared" ref="M3:M12" si="1">I3*L3</f>
        <v>4.6000000000000005</v>
      </c>
      <c r="N3" s="9">
        <v>0</v>
      </c>
      <c r="O3" s="10">
        <f t="shared" ref="O3:O12" si="2">N3*I3</f>
        <v>0</v>
      </c>
      <c r="P3" s="26">
        <f>K3+M3</f>
        <v>119.6</v>
      </c>
      <c r="Q3" s="27">
        <f t="shared" ref="Q3:Q12" si="3">H3+P3</f>
        <v>208.15999999999997</v>
      </c>
    </row>
    <row r="4" spans="1:17" ht="28.25" customHeight="1">
      <c r="A4" s="28" t="s">
        <v>67</v>
      </c>
      <c r="B4" s="20" t="s">
        <v>1</v>
      </c>
      <c r="C4" s="21">
        <v>1</v>
      </c>
      <c r="D4" s="51">
        <v>15</v>
      </c>
      <c r="E4" s="76">
        <v>74.97</v>
      </c>
      <c r="F4" s="5">
        <v>0.35</v>
      </c>
      <c r="G4" s="2">
        <f t="shared" ref="G4:G12" si="4">E4*F4</f>
        <v>26.2395</v>
      </c>
      <c r="H4" s="7">
        <f t="shared" ref="H4:H12" si="5">E4+G4</f>
        <v>101.20949999999999</v>
      </c>
      <c r="I4" s="25">
        <v>27.999999999999996</v>
      </c>
      <c r="J4" s="9">
        <v>5</v>
      </c>
      <c r="K4" s="10">
        <f t="shared" si="0"/>
        <v>139.99999999999997</v>
      </c>
      <c r="L4" s="9">
        <v>0.2</v>
      </c>
      <c r="M4" s="10">
        <f t="shared" si="1"/>
        <v>5.6</v>
      </c>
      <c r="N4" s="9">
        <v>0</v>
      </c>
      <c r="O4" s="10">
        <f t="shared" si="2"/>
        <v>0</v>
      </c>
      <c r="P4" s="26">
        <f t="shared" ref="P4:P12" si="6">K4+M4</f>
        <v>145.59999999999997</v>
      </c>
      <c r="Q4" s="27">
        <f t="shared" si="3"/>
        <v>246.80949999999996</v>
      </c>
    </row>
    <row r="5" spans="1:17" ht="28.25" customHeight="1">
      <c r="A5" s="28" t="s">
        <v>68</v>
      </c>
      <c r="B5" s="20" t="s">
        <v>1</v>
      </c>
      <c r="C5" s="21">
        <v>1</v>
      </c>
      <c r="D5" s="51">
        <v>20</v>
      </c>
      <c r="E5" s="76">
        <v>99.34</v>
      </c>
      <c r="F5" s="5">
        <v>0.35</v>
      </c>
      <c r="G5" s="2">
        <f t="shared" si="4"/>
        <v>34.768999999999998</v>
      </c>
      <c r="H5" s="7">
        <f t="shared" si="5"/>
        <v>134.10900000000001</v>
      </c>
      <c r="I5" s="25">
        <v>33</v>
      </c>
      <c r="J5" s="9">
        <v>5</v>
      </c>
      <c r="K5" s="10">
        <f t="shared" si="0"/>
        <v>165</v>
      </c>
      <c r="L5" s="9">
        <v>0.2</v>
      </c>
      <c r="M5" s="10">
        <f t="shared" si="1"/>
        <v>6.6000000000000005</v>
      </c>
      <c r="N5" s="9">
        <v>0</v>
      </c>
      <c r="O5" s="10">
        <f t="shared" si="2"/>
        <v>0</v>
      </c>
      <c r="P5" s="26">
        <f t="shared" si="6"/>
        <v>171.6</v>
      </c>
      <c r="Q5" s="27">
        <f t="shared" si="3"/>
        <v>305.709</v>
      </c>
    </row>
    <row r="6" spans="1:17" ht="28.25" customHeight="1">
      <c r="A6" s="28" t="s">
        <v>69</v>
      </c>
      <c r="B6" s="20" t="s">
        <v>1</v>
      </c>
      <c r="C6" s="21">
        <v>1</v>
      </c>
      <c r="D6" s="51">
        <v>25</v>
      </c>
      <c r="E6" s="76">
        <v>125.57</v>
      </c>
      <c r="F6" s="5">
        <v>0.35</v>
      </c>
      <c r="G6" s="2">
        <f t="shared" si="4"/>
        <v>43.949499999999993</v>
      </c>
      <c r="H6" s="7">
        <f t="shared" si="5"/>
        <v>169.51949999999999</v>
      </c>
      <c r="I6" s="25">
        <v>36</v>
      </c>
      <c r="J6" s="9">
        <v>5</v>
      </c>
      <c r="K6" s="10">
        <f t="shared" si="0"/>
        <v>180</v>
      </c>
      <c r="L6" s="9">
        <v>0.2</v>
      </c>
      <c r="M6" s="10">
        <f t="shared" si="1"/>
        <v>7.2</v>
      </c>
      <c r="N6" s="9">
        <v>0</v>
      </c>
      <c r="O6" s="10">
        <f t="shared" si="2"/>
        <v>0</v>
      </c>
      <c r="P6" s="26">
        <f t="shared" si="6"/>
        <v>187.2</v>
      </c>
      <c r="Q6" s="27">
        <f t="shared" si="3"/>
        <v>356.71949999999998</v>
      </c>
    </row>
    <row r="7" spans="1:17" ht="28.25" customHeight="1">
      <c r="A7" s="28" t="s">
        <v>70</v>
      </c>
      <c r="B7" s="20" t="s">
        <v>1</v>
      </c>
      <c r="C7" s="21">
        <v>1</v>
      </c>
      <c r="D7" s="51">
        <v>32</v>
      </c>
      <c r="E7" s="76">
        <v>191.17</v>
      </c>
      <c r="F7" s="5">
        <v>0.35</v>
      </c>
      <c r="G7" s="2">
        <f t="shared" si="4"/>
        <v>66.909499999999994</v>
      </c>
      <c r="H7" s="7">
        <f t="shared" si="5"/>
        <v>258.0795</v>
      </c>
      <c r="I7" s="25">
        <v>39</v>
      </c>
      <c r="J7" s="9">
        <v>5</v>
      </c>
      <c r="K7" s="10">
        <f t="shared" si="0"/>
        <v>195</v>
      </c>
      <c r="L7" s="9">
        <v>0.2</v>
      </c>
      <c r="M7" s="10">
        <f t="shared" si="1"/>
        <v>7.8000000000000007</v>
      </c>
      <c r="N7" s="9">
        <v>0</v>
      </c>
      <c r="O7" s="10">
        <f t="shared" si="2"/>
        <v>0</v>
      </c>
      <c r="P7" s="26">
        <f t="shared" si="6"/>
        <v>202.8</v>
      </c>
      <c r="Q7" s="27">
        <f t="shared" si="3"/>
        <v>460.87950000000001</v>
      </c>
    </row>
    <row r="8" spans="1:17" ht="28.25" customHeight="1">
      <c r="A8" s="28" t="s">
        <v>71</v>
      </c>
      <c r="B8" s="20" t="s">
        <v>1</v>
      </c>
      <c r="C8" s="21">
        <v>1</v>
      </c>
      <c r="D8" s="51">
        <v>40</v>
      </c>
      <c r="E8" s="76">
        <v>224.91</v>
      </c>
      <c r="F8" s="5">
        <v>0.4</v>
      </c>
      <c r="G8" s="2">
        <f t="shared" si="4"/>
        <v>89.963999999999999</v>
      </c>
      <c r="H8" s="7">
        <f t="shared" si="5"/>
        <v>314.87400000000002</v>
      </c>
      <c r="I8" s="25">
        <v>42.000000000000007</v>
      </c>
      <c r="J8" s="9">
        <v>6</v>
      </c>
      <c r="K8" s="10">
        <f t="shared" si="0"/>
        <v>252.00000000000006</v>
      </c>
      <c r="L8" s="9">
        <v>0.2</v>
      </c>
      <c r="M8" s="10">
        <f t="shared" si="1"/>
        <v>8.4000000000000021</v>
      </c>
      <c r="N8" s="9">
        <v>0</v>
      </c>
      <c r="O8" s="10">
        <f t="shared" si="2"/>
        <v>0</v>
      </c>
      <c r="P8" s="26">
        <f t="shared" si="6"/>
        <v>260.40000000000003</v>
      </c>
      <c r="Q8" s="27">
        <f t="shared" si="3"/>
        <v>575.27400000000011</v>
      </c>
    </row>
    <row r="9" spans="1:17" ht="28.25" customHeight="1">
      <c r="A9" s="28" t="s">
        <v>72</v>
      </c>
      <c r="B9" s="20" t="s">
        <v>1</v>
      </c>
      <c r="C9" s="21">
        <v>1</v>
      </c>
      <c r="D9" s="51">
        <v>50</v>
      </c>
      <c r="E9" s="76">
        <v>283.01</v>
      </c>
      <c r="F9" s="5">
        <v>0.45</v>
      </c>
      <c r="G9" s="2">
        <f t="shared" si="4"/>
        <v>127.3545</v>
      </c>
      <c r="H9" s="7">
        <f t="shared" si="5"/>
        <v>410.36450000000002</v>
      </c>
      <c r="I9" s="25">
        <v>47</v>
      </c>
      <c r="J9" s="9">
        <v>6</v>
      </c>
      <c r="K9" s="10">
        <f t="shared" si="0"/>
        <v>282</v>
      </c>
      <c r="L9" s="9">
        <v>0.2</v>
      </c>
      <c r="M9" s="10">
        <f t="shared" si="1"/>
        <v>9.4</v>
      </c>
      <c r="N9" s="9">
        <v>0</v>
      </c>
      <c r="O9" s="10">
        <f t="shared" si="2"/>
        <v>0</v>
      </c>
      <c r="P9" s="26">
        <f t="shared" si="6"/>
        <v>291.39999999999998</v>
      </c>
      <c r="Q9" s="27">
        <f t="shared" si="3"/>
        <v>701.7645</v>
      </c>
    </row>
    <row r="10" spans="1:17" ht="28.25" customHeight="1">
      <c r="A10" s="28" t="s">
        <v>73</v>
      </c>
      <c r="B10" s="20" t="s">
        <v>1</v>
      </c>
      <c r="C10" s="21">
        <v>1</v>
      </c>
      <c r="D10" s="51">
        <v>65</v>
      </c>
      <c r="E10" s="76">
        <v>602.88</v>
      </c>
      <c r="F10" s="1">
        <v>0.6</v>
      </c>
      <c r="G10" s="2">
        <f t="shared" si="4"/>
        <v>361.72800000000001</v>
      </c>
      <c r="H10" s="7">
        <f t="shared" si="5"/>
        <v>964.60799999999995</v>
      </c>
      <c r="I10" s="25">
        <v>60</v>
      </c>
      <c r="J10" s="9">
        <v>7</v>
      </c>
      <c r="K10" s="10">
        <f t="shared" si="0"/>
        <v>420</v>
      </c>
      <c r="L10" s="9">
        <v>0.2</v>
      </c>
      <c r="M10" s="10">
        <f t="shared" si="1"/>
        <v>12</v>
      </c>
      <c r="N10" s="9">
        <v>0</v>
      </c>
      <c r="O10" s="10">
        <f t="shared" si="2"/>
        <v>0</v>
      </c>
      <c r="P10" s="26">
        <f t="shared" si="6"/>
        <v>432</v>
      </c>
      <c r="Q10" s="27">
        <f t="shared" si="3"/>
        <v>1396.6079999999999</v>
      </c>
    </row>
    <row r="11" spans="1:17" ht="28.25" customHeight="1">
      <c r="A11" s="28" t="s">
        <v>74</v>
      </c>
      <c r="B11" s="20" t="s">
        <v>1</v>
      </c>
      <c r="C11" s="21">
        <v>1</v>
      </c>
      <c r="D11" s="51">
        <v>80</v>
      </c>
      <c r="E11" s="76">
        <v>706.59</v>
      </c>
      <c r="F11" s="1">
        <v>0.7</v>
      </c>
      <c r="G11" s="2">
        <f t="shared" si="4"/>
        <v>494.613</v>
      </c>
      <c r="H11" s="7">
        <f t="shared" si="5"/>
        <v>1201.203</v>
      </c>
      <c r="I11" s="25">
        <v>75</v>
      </c>
      <c r="J11" s="9">
        <v>7</v>
      </c>
      <c r="K11" s="10">
        <f t="shared" si="0"/>
        <v>525</v>
      </c>
      <c r="L11" s="9">
        <v>0.2</v>
      </c>
      <c r="M11" s="10">
        <f t="shared" si="1"/>
        <v>15</v>
      </c>
      <c r="N11" s="9">
        <v>0</v>
      </c>
      <c r="O11" s="10">
        <f t="shared" si="2"/>
        <v>0</v>
      </c>
      <c r="P11" s="26">
        <f t="shared" si="6"/>
        <v>540</v>
      </c>
      <c r="Q11" s="27">
        <f t="shared" si="3"/>
        <v>1741.203</v>
      </c>
    </row>
    <row r="12" spans="1:17" ht="28.25" customHeight="1" thickBot="1">
      <c r="A12" s="28" t="s">
        <v>75</v>
      </c>
      <c r="B12" s="20" t="s">
        <v>1</v>
      </c>
      <c r="C12" s="21">
        <v>1</v>
      </c>
      <c r="D12" s="51">
        <v>100</v>
      </c>
      <c r="E12" s="76">
        <v>862.16</v>
      </c>
      <c r="F12" s="1">
        <v>0.8</v>
      </c>
      <c r="G12" s="2">
        <f t="shared" si="4"/>
        <v>689.72800000000007</v>
      </c>
      <c r="H12" s="7">
        <f t="shared" si="5"/>
        <v>1551.8879999999999</v>
      </c>
      <c r="I12" s="25">
        <v>90</v>
      </c>
      <c r="J12" s="9">
        <v>7</v>
      </c>
      <c r="K12" s="10">
        <f t="shared" si="0"/>
        <v>630</v>
      </c>
      <c r="L12" s="9">
        <v>0.2</v>
      </c>
      <c r="M12" s="10">
        <f t="shared" si="1"/>
        <v>18</v>
      </c>
      <c r="N12" s="9">
        <v>0</v>
      </c>
      <c r="O12" s="10">
        <f t="shared" si="2"/>
        <v>0</v>
      </c>
      <c r="P12" s="26">
        <f t="shared" si="6"/>
        <v>648</v>
      </c>
      <c r="Q12" s="27">
        <f t="shared" si="3"/>
        <v>2199.8879999999999</v>
      </c>
    </row>
    <row r="13" spans="1:17">
      <c r="A13" s="97" t="s">
        <v>101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1:17">
      <c r="A14" s="100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</row>
    <row r="15" spans="1:17">
      <c r="A15" s="100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</row>
    <row r="16" spans="1:17">
      <c r="A16" s="100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</row>
    <row r="17" spans="1:17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</row>
    <row r="18" spans="1:17">
      <c r="A18" s="100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2"/>
    </row>
    <row r="19" spans="1:17" ht="16" thickBot="1">
      <c r="A19" s="103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5"/>
    </row>
  </sheetData>
  <sheetProtection algorithmName="SHA-512" hashValue="LtD/PBWIUpgm5BdFL8TMHW3IaKslS7O/aVceiLM9Br1qz8G9vC/8q5QBgNnuL+yciE4nf6ebTctjy8p6Q5/2Cg==" saltValue="SeOGFtBjmSe1gykchoDwvQ==" spinCount="100000" sheet="1" objects="1" scenarios="1" selectLockedCells="1" selectUnlockedCells="1"/>
  <mergeCells count="2">
    <mergeCell ref="A1:Q1"/>
    <mergeCell ref="A13:Q19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218B-9924-4646-A984-D63B8328B1EC}">
  <sheetPr>
    <tabColor theme="9" tint="0.79998168889431442"/>
  </sheetPr>
  <dimension ref="A1:Q19"/>
  <sheetViews>
    <sheetView workbookViewId="0">
      <selection activeCell="D21" sqref="D21"/>
    </sheetView>
  </sheetViews>
  <sheetFormatPr baseColWidth="10" defaultColWidth="8.83203125" defaultRowHeight="15"/>
  <cols>
    <col min="1" max="1" width="57.1640625" style="11" bestFit="1" customWidth="1"/>
    <col min="2" max="2" width="13.83203125" style="11" customWidth="1"/>
    <col min="3" max="3" width="12.1640625" style="11" customWidth="1"/>
    <col min="4" max="4" width="13.6640625" style="49" customWidth="1"/>
    <col min="5" max="5" width="13.6640625" style="22" customWidth="1"/>
    <col min="6" max="6" width="13.6640625" style="23" customWidth="1"/>
    <col min="7" max="7" width="13.6640625" style="22" customWidth="1"/>
    <col min="8" max="8" width="13.6640625" style="4" customWidth="1"/>
    <col min="9" max="9" width="16.1640625" style="12" customWidth="1"/>
    <col min="10" max="10" width="13.6640625" style="11" customWidth="1"/>
    <col min="11" max="11" width="13.6640625" style="12" customWidth="1"/>
    <col min="12" max="12" width="13.6640625" style="13" customWidth="1"/>
    <col min="13" max="13" width="13.6640625" style="12" customWidth="1"/>
    <col min="14" max="14" width="13.6640625" style="13" customWidth="1"/>
    <col min="15" max="16" width="13.6640625" style="12" customWidth="1"/>
    <col min="17" max="17" width="15.33203125" style="12" bestFit="1" customWidth="1"/>
    <col min="18" max="16384" width="8.83203125" style="14"/>
  </cols>
  <sheetData>
    <row r="1" spans="1:17" ht="58.75" customHeight="1" thickBot="1">
      <c r="A1" s="96" t="s">
        <v>99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s="15" customFormat="1" ht="75.5" customHeight="1">
      <c r="A2" s="54" t="s">
        <v>77</v>
      </c>
      <c r="B2" s="29" t="s">
        <v>28</v>
      </c>
      <c r="C2" s="29" t="s">
        <v>29</v>
      </c>
      <c r="D2" s="29" t="s">
        <v>27</v>
      </c>
      <c r="E2" s="30" t="s">
        <v>30</v>
      </c>
      <c r="F2" s="31" t="s">
        <v>13</v>
      </c>
      <c r="G2" s="30" t="s">
        <v>17</v>
      </c>
      <c r="H2" s="33" t="s">
        <v>16</v>
      </c>
      <c r="I2" s="34" t="s">
        <v>20</v>
      </c>
      <c r="J2" s="29" t="s">
        <v>21</v>
      </c>
      <c r="K2" s="30" t="s">
        <v>23</v>
      </c>
      <c r="L2" s="31" t="s">
        <v>22</v>
      </c>
      <c r="M2" s="30" t="s">
        <v>24</v>
      </c>
      <c r="N2" s="31" t="s">
        <v>32</v>
      </c>
      <c r="O2" s="30"/>
      <c r="P2" s="30" t="s">
        <v>25</v>
      </c>
      <c r="Q2" s="30" t="s">
        <v>26</v>
      </c>
    </row>
    <row r="3" spans="1:17" ht="28.25" customHeight="1">
      <c r="A3" s="28" t="s">
        <v>78</v>
      </c>
      <c r="B3" s="20" t="s">
        <v>1</v>
      </c>
      <c r="C3" s="21">
        <v>1</v>
      </c>
      <c r="D3" s="50">
        <v>10</v>
      </c>
      <c r="E3" s="77">
        <v>94.34</v>
      </c>
      <c r="F3" s="5">
        <v>0.25</v>
      </c>
      <c r="G3" s="6">
        <f>E3*F3</f>
        <v>23.585000000000001</v>
      </c>
      <c r="H3" s="7">
        <f>E3+G3</f>
        <v>117.92500000000001</v>
      </c>
      <c r="I3" s="24">
        <v>23</v>
      </c>
      <c r="J3" s="9">
        <v>5</v>
      </c>
      <c r="K3" s="10">
        <f t="shared" ref="K3:K12" si="0">I3*J3</f>
        <v>115</v>
      </c>
      <c r="L3" s="9">
        <v>0.2</v>
      </c>
      <c r="M3" s="10">
        <f t="shared" ref="M3:M12" si="1">I3*L3</f>
        <v>4.6000000000000005</v>
      </c>
      <c r="N3" s="9">
        <v>0</v>
      </c>
      <c r="O3" s="10">
        <f t="shared" ref="O3:O12" si="2">N3*I3</f>
        <v>0</v>
      </c>
      <c r="P3" s="26">
        <f>K3+M3</f>
        <v>119.6</v>
      </c>
      <c r="Q3" s="27">
        <f t="shared" ref="Q3:Q12" si="3">H3+P3</f>
        <v>237.52500000000001</v>
      </c>
    </row>
    <row r="4" spans="1:17" ht="28.25" customHeight="1">
      <c r="A4" s="28" t="s">
        <v>79</v>
      </c>
      <c r="B4" s="20" t="s">
        <v>1</v>
      </c>
      <c r="C4" s="21">
        <v>1</v>
      </c>
      <c r="D4" s="51">
        <v>15</v>
      </c>
      <c r="E4" s="76">
        <v>110.58</v>
      </c>
      <c r="F4" s="5">
        <v>0.25</v>
      </c>
      <c r="G4" s="2">
        <f t="shared" ref="G4:G12" si="4">E4*F4</f>
        <v>27.645</v>
      </c>
      <c r="H4" s="7">
        <f t="shared" ref="H4:H12" si="5">E4+G4</f>
        <v>138.22499999999999</v>
      </c>
      <c r="I4" s="25">
        <v>27.999999999999996</v>
      </c>
      <c r="J4" s="9">
        <v>5</v>
      </c>
      <c r="K4" s="10">
        <f t="shared" si="0"/>
        <v>139.99999999999997</v>
      </c>
      <c r="L4" s="9">
        <v>0.2</v>
      </c>
      <c r="M4" s="10">
        <f t="shared" si="1"/>
        <v>5.6</v>
      </c>
      <c r="N4" s="9">
        <v>0</v>
      </c>
      <c r="O4" s="10">
        <f t="shared" si="2"/>
        <v>0</v>
      </c>
      <c r="P4" s="26">
        <f t="shared" ref="P4:P12" si="6">K4+M4</f>
        <v>145.59999999999997</v>
      </c>
      <c r="Q4" s="27">
        <f t="shared" si="3"/>
        <v>283.82499999999993</v>
      </c>
    </row>
    <row r="5" spans="1:17" ht="28.25" customHeight="1">
      <c r="A5" s="28" t="s">
        <v>80</v>
      </c>
      <c r="B5" s="20" t="s">
        <v>1</v>
      </c>
      <c r="C5" s="21">
        <v>1</v>
      </c>
      <c r="D5" s="51">
        <v>20</v>
      </c>
      <c r="E5" s="76">
        <v>152.44</v>
      </c>
      <c r="F5" s="5">
        <v>0.25</v>
      </c>
      <c r="G5" s="2">
        <f t="shared" si="4"/>
        <v>38.11</v>
      </c>
      <c r="H5" s="7">
        <f t="shared" si="5"/>
        <v>190.55</v>
      </c>
      <c r="I5" s="25">
        <v>33</v>
      </c>
      <c r="J5" s="9">
        <v>5</v>
      </c>
      <c r="K5" s="10">
        <f t="shared" si="0"/>
        <v>165</v>
      </c>
      <c r="L5" s="9">
        <v>0.2</v>
      </c>
      <c r="M5" s="10">
        <f t="shared" si="1"/>
        <v>6.6000000000000005</v>
      </c>
      <c r="N5" s="9">
        <v>0</v>
      </c>
      <c r="O5" s="10">
        <f t="shared" si="2"/>
        <v>0</v>
      </c>
      <c r="P5" s="26">
        <f t="shared" si="6"/>
        <v>171.6</v>
      </c>
      <c r="Q5" s="27">
        <f t="shared" si="3"/>
        <v>362.15</v>
      </c>
    </row>
    <row r="6" spans="1:17" ht="28.25" customHeight="1">
      <c r="A6" s="28" t="s">
        <v>81</v>
      </c>
      <c r="B6" s="20" t="s">
        <v>1</v>
      </c>
      <c r="C6" s="21">
        <v>1</v>
      </c>
      <c r="D6" s="51">
        <v>25</v>
      </c>
      <c r="E6" s="76">
        <v>192.42</v>
      </c>
      <c r="F6" s="5">
        <v>0.2</v>
      </c>
      <c r="G6" s="2">
        <f t="shared" si="4"/>
        <v>38.484000000000002</v>
      </c>
      <c r="H6" s="7">
        <f t="shared" si="5"/>
        <v>230.904</v>
      </c>
      <c r="I6" s="25">
        <v>36</v>
      </c>
      <c r="J6" s="9">
        <v>5</v>
      </c>
      <c r="K6" s="10">
        <f t="shared" si="0"/>
        <v>180</v>
      </c>
      <c r="L6" s="9">
        <v>0.2</v>
      </c>
      <c r="M6" s="10">
        <f t="shared" si="1"/>
        <v>7.2</v>
      </c>
      <c r="N6" s="9">
        <v>0</v>
      </c>
      <c r="O6" s="10">
        <f t="shared" si="2"/>
        <v>0</v>
      </c>
      <c r="P6" s="26">
        <f t="shared" si="6"/>
        <v>187.2</v>
      </c>
      <c r="Q6" s="27">
        <f t="shared" si="3"/>
        <v>418.10399999999998</v>
      </c>
    </row>
    <row r="7" spans="1:17" ht="28.25" customHeight="1">
      <c r="A7" s="28" t="s">
        <v>82</v>
      </c>
      <c r="B7" s="20" t="s">
        <v>1</v>
      </c>
      <c r="C7" s="21">
        <v>1</v>
      </c>
      <c r="D7" s="51">
        <v>32</v>
      </c>
      <c r="E7" s="76">
        <v>299.26</v>
      </c>
      <c r="F7" s="5">
        <v>0.2</v>
      </c>
      <c r="G7" s="2">
        <f t="shared" si="4"/>
        <v>59.852000000000004</v>
      </c>
      <c r="H7" s="7">
        <f t="shared" si="5"/>
        <v>359.11199999999997</v>
      </c>
      <c r="I7" s="25">
        <v>39</v>
      </c>
      <c r="J7" s="9">
        <v>5</v>
      </c>
      <c r="K7" s="10">
        <f t="shared" si="0"/>
        <v>195</v>
      </c>
      <c r="L7" s="9">
        <v>0.2</v>
      </c>
      <c r="M7" s="10">
        <f t="shared" si="1"/>
        <v>7.8000000000000007</v>
      </c>
      <c r="N7" s="9">
        <v>0</v>
      </c>
      <c r="O7" s="10">
        <f t="shared" si="2"/>
        <v>0</v>
      </c>
      <c r="P7" s="26">
        <f t="shared" si="6"/>
        <v>202.8</v>
      </c>
      <c r="Q7" s="27">
        <f t="shared" si="3"/>
        <v>561.91200000000003</v>
      </c>
    </row>
    <row r="8" spans="1:17" ht="28.25" customHeight="1">
      <c r="A8" s="28" t="s">
        <v>83</v>
      </c>
      <c r="B8" s="20" t="s">
        <v>1</v>
      </c>
      <c r="C8" s="21">
        <v>1</v>
      </c>
      <c r="D8" s="51">
        <v>40</v>
      </c>
      <c r="E8" s="76">
        <v>357.36</v>
      </c>
      <c r="F8" s="5">
        <v>0.25</v>
      </c>
      <c r="G8" s="2">
        <f t="shared" si="4"/>
        <v>89.34</v>
      </c>
      <c r="H8" s="7">
        <f t="shared" si="5"/>
        <v>446.70000000000005</v>
      </c>
      <c r="I8" s="25">
        <v>42.000000000000007</v>
      </c>
      <c r="J8" s="9">
        <v>6</v>
      </c>
      <c r="K8" s="10">
        <f t="shared" si="0"/>
        <v>252.00000000000006</v>
      </c>
      <c r="L8" s="9">
        <v>0.2</v>
      </c>
      <c r="M8" s="10">
        <f t="shared" si="1"/>
        <v>8.4000000000000021</v>
      </c>
      <c r="N8" s="9">
        <v>0</v>
      </c>
      <c r="O8" s="10">
        <f t="shared" si="2"/>
        <v>0</v>
      </c>
      <c r="P8" s="26">
        <f t="shared" si="6"/>
        <v>260.40000000000003</v>
      </c>
      <c r="Q8" s="27">
        <f t="shared" si="3"/>
        <v>707.10000000000014</v>
      </c>
    </row>
    <row r="9" spans="1:17" ht="28.25" customHeight="1">
      <c r="A9" s="28" t="s">
        <v>84</v>
      </c>
      <c r="B9" s="20" t="s">
        <v>1</v>
      </c>
      <c r="C9" s="21">
        <v>1</v>
      </c>
      <c r="D9" s="51">
        <v>50</v>
      </c>
      <c r="E9" s="76">
        <v>453.57</v>
      </c>
      <c r="F9" s="5">
        <v>0.3</v>
      </c>
      <c r="G9" s="2">
        <f t="shared" si="4"/>
        <v>136.071</v>
      </c>
      <c r="H9" s="7">
        <f t="shared" si="5"/>
        <v>589.64099999999996</v>
      </c>
      <c r="I9" s="25">
        <v>47</v>
      </c>
      <c r="J9" s="9">
        <v>6</v>
      </c>
      <c r="K9" s="10">
        <f t="shared" si="0"/>
        <v>282</v>
      </c>
      <c r="L9" s="9">
        <v>0.2</v>
      </c>
      <c r="M9" s="10">
        <f t="shared" si="1"/>
        <v>9.4</v>
      </c>
      <c r="N9" s="9">
        <v>0</v>
      </c>
      <c r="O9" s="10">
        <f t="shared" si="2"/>
        <v>0</v>
      </c>
      <c r="P9" s="26">
        <f t="shared" si="6"/>
        <v>291.39999999999998</v>
      </c>
      <c r="Q9" s="27">
        <f t="shared" si="3"/>
        <v>881.04099999999994</v>
      </c>
    </row>
    <row r="10" spans="1:17" ht="28.25" customHeight="1">
      <c r="A10" s="28" t="s">
        <v>85</v>
      </c>
      <c r="B10" s="20" t="s">
        <v>1</v>
      </c>
      <c r="C10" s="21">
        <v>1</v>
      </c>
      <c r="D10" s="51">
        <v>65</v>
      </c>
      <c r="E10" s="76">
        <v>899.64</v>
      </c>
      <c r="F10" s="1">
        <v>0.5</v>
      </c>
      <c r="G10" s="2">
        <f t="shared" si="4"/>
        <v>449.82</v>
      </c>
      <c r="H10" s="7">
        <f t="shared" si="5"/>
        <v>1349.46</v>
      </c>
      <c r="I10" s="25">
        <v>60</v>
      </c>
      <c r="J10" s="9">
        <v>7</v>
      </c>
      <c r="K10" s="10">
        <f t="shared" si="0"/>
        <v>420</v>
      </c>
      <c r="L10" s="9">
        <v>0.2</v>
      </c>
      <c r="M10" s="10">
        <f t="shared" si="1"/>
        <v>12</v>
      </c>
      <c r="N10" s="9">
        <v>0</v>
      </c>
      <c r="O10" s="10">
        <f t="shared" si="2"/>
        <v>0</v>
      </c>
      <c r="P10" s="26">
        <f t="shared" si="6"/>
        <v>432</v>
      </c>
      <c r="Q10" s="27">
        <f t="shared" si="3"/>
        <v>1781.46</v>
      </c>
    </row>
    <row r="11" spans="1:17" ht="28.25" customHeight="1">
      <c r="A11" s="28" t="s">
        <v>86</v>
      </c>
      <c r="B11" s="20" t="s">
        <v>1</v>
      </c>
      <c r="C11" s="21">
        <v>1</v>
      </c>
      <c r="D11" s="51">
        <v>80</v>
      </c>
      <c r="E11" s="76">
        <v>1055.83</v>
      </c>
      <c r="F11" s="1">
        <v>0.55000000000000004</v>
      </c>
      <c r="G11" s="2">
        <f t="shared" si="4"/>
        <v>580.70650000000001</v>
      </c>
      <c r="H11" s="7">
        <f t="shared" si="5"/>
        <v>1636.5364999999999</v>
      </c>
      <c r="I11" s="25">
        <v>75</v>
      </c>
      <c r="J11" s="9">
        <v>7</v>
      </c>
      <c r="K11" s="10">
        <f t="shared" si="0"/>
        <v>525</v>
      </c>
      <c r="L11" s="9">
        <v>0.2</v>
      </c>
      <c r="M11" s="10">
        <f t="shared" si="1"/>
        <v>15</v>
      </c>
      <c r="N11" s="9">
        <v>0</v>
      </c>
      <c r="O11" s="10">
        <f t="shared" si="2"/>
        <v>0</v>
      </c>
      <c r="P11" s="26">
        <f t="shared" si="6"/>
        <v>540</v>
      </c>
      <c r="Q11" s="27">
        <f t="shared" si="3"/>
        <v>2176.5365000000002</v>
      </c>
    </row>
    <row r="12" spans="1:17" ht="28.25" customHeight="1" thickBot="1">
      <c r="A12" s="28" t="s">
        <v>87</v>
      </c>
      <c r="B12" s="20" t="s">
        <v>1</v>
      </c>
      <c r="C12" s="21">
        <v>1</v>
      </c>
      <c r="D12" s="51">
        <v>100</v>
      </c>
      <c r="E12" s="76">
        <v>1287.6099999999999</v>
      </c>
      <c r="F12" s="1">
        <v>0.6</v>
      </c>
      <c r="G12" s="2">
        <f t="shared" si="4"/>
        <v>772.56599999999992</v>
      </c>
      <c r="H12" s="7">
        <f t="shared" si="5"/>
        <v>2060.1759999999999</v>
      </c>
      <c r="I12" s="25">
        <v>90</v>
      </c>
      <c r="J12" s="9">
        <v>7</v>
      </c>
      <c r="K12" s="10">
        <f t="shared" si="0"/>
        <v>630</v>
      </c>
      <c r="L12" s="9">
        <v>0.2</v>
      </c>
      <c r="M12" s="10">
        <f t="shared" si="1"/>
        <v>18</v>
      </c>
      <c r="N12" s="9">
        <v>0</v>
      </c>
      <c r="O12" s="10">
        <f t="shared" si="2"/>
        <v>0</v>
      </c>
      <c r="P12" s="26">
        <f t="shared" si="6"/>
        <v>648</v>
      </c>
      <c r="Q12" s="27">
        <f t="shared" si="3"/>
        <v>2708.1759999999999</v>
      </c>
    </row>
    <row r="13" spans="1:17" ht="15" customHeight="1">
      <c r="A13" s="97" t="s">
        <v>102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1:17" ht="15" customHeight="1">
      <c r="A14" s="100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</row>
    <row r="15" spans="1:17" ht="15" customHeight="1">
      <c r="A15" s="100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</row>
    <row r="16" spans="1:17" ht="15" customHeight="1">
      <c r="A16" s="100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</row>
    <row r="17" spans="1:17" ht="15" customHeight="1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</row>
    <row r="18" spans="1:17" ht="15" customHeight="1">
      <c r="A18" s="100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2"/>
    </row>
    <row r="19" spans="1:17" ht="16" customHeight="1" thickBot="1">
      <c r="A19" s="103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5"/>
    </row>
  </sheetData>
  <sheetProtection algorithmName="SHA-512" hashValue="N9KsR8PIjS9CbVspmhSIyebB4B5aY/iEFVBK0wv3LtocbXL7HD8d3zJQJDzNOrEu4psTJAbUfjxNuJthPF0vyw==" saltValue="wszz7qjAcv54vnCrSdJWzw==" spinCount="100000" sheet="1" objects="1" scenarios="1" selectLockedCells="1" selectUnlockedCells="1"/>
  <mergeCells count="2">
    <mergeCell ref="A1:Q1"/>
    <mergeCell ref="A13:Q19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39DC2-C744-4833-A3DA-58466C1D83FB}">
  <sheetPr>
    <tabColor theme="9" tint="0.79998168889431442"/>
  </sheetPr>
  <dimension ref="A1:S17"/>
  <sheetViews>
    <sheetView workbookViewId="0">
      <selection activeCell="D21" sqref="D21"/>
    </sheetView>
  </sheetViews>
  <sheetFormatPr baseColWidth="10" defaultColWidth="8.83203125" defaultRowHeight="15"/>
  <cols>
    <col min="1" max="1" width="57.1640625" style="11" bestFit="1" customWidth="1"/>
    <col min="2" max="2" width="13.83203125" style="11" customWidth="1"/>
    <col min="3" max="3" width="12.1640625" style="11" customWidth="1"/>
    <col min="4" max="4" width="13.6640625" style="49" customWidth="1"/>
    <col min="5" max="5" width="13.6640625" style="22" customWidth="1"/>
    <col min="6" max="6" width="13.6640625" style="23" customWidth="1"/>
    <col min="7" max="7" width="13.6640625" style="22" customWidth="1"/>
    <col min="8" max="8" width="13.6640625" style="4" customWidth="1"/>
    <col min="9" max="9" width="16.1640625" style="12" customWidth="1"/>
    <col min="10" max="10" width="13.6640625" style="11" customWidth="1"/>
    <col min="11" max="11" width="13.6640625" style="12" customWidth="1"/>
    <col min="12" max="12" width="13.6640625" style="13" customWidth="1"/>
    <col min="13" max="14" width="13.6640625" style="12" customWidth="1"/>
    <col min="15" max="15" width="15.33203125" style="12" bestFit="1" customWidth="1"/>
    <col min="16" max="16384" width="8.83203125" style="14"/>
  </cols>
  <sheetData>
    <row r="1" spans="1:19" ht="49.25" customHeight="1" thickBot="1">
      <c r="A1" s="106" t="s">
        <v>99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8"/>
    </row>
    <row r="2" spans="1:19" s="15" customFormat="1" ht="75.5" customHeight="1">
      <c r="A2" s="55" t="s">
        <v>103</v>
      </c>
      <c r="B2" s="56" t="s">
        <v>28</v>
      </c>
      <c r="C2" s="56" t="s">
        <v>29</v>
      </c>
      <c r="D2" s="56" t="s">
        <v>41</v>
      </c>
      <c r="E2" s="57" t="s">
        <v>12</v>
      </c>
      <c r="F2" s="58" t="s">
        <v>13</v>
      </c>
      <c r="G2" s="57" t="s">
        <v>17</v>
      </c>
      <c r="H2" s="33" t="s">
        <v>16</v>
      </c>
      <c r="I2" s="59" t="s">
        <v>20</v>
      </c>
      <c r="J2" s="56" t="s">
        <v>21</v>
      </c>
      <c r="K2" s="57" t="s">
        <v>23</v>
      </c>
      <c r="L2" s="58" t="s">
        <v>22</v>
      </c>
      <c r="M2" s="57" t="s">
        <v>24</v>
      </c>
      <c r="N2" s="57" t="s">
        <v>25</v>
      </c>
      <c r="O2" s="60" t="s">
        <v>26</v>
      </c>
    </row>
    <row r="3" spans="1:19" ht="28.25" customHeight="1">
      <c r="A3" s="61" t="s">
        <v>33</v>
      </c>
      <c r="B3" s="20" t="s">
        <v>1</v>
      </c>
      <c r="C3" s="21">
        <v>1</v>
      </c>
      <c r="D3" s="50">
        <v>10</v>
      </c>
      <c r="E3" s="10">
        <v>31</v>
      </c>
      <c r="F3" s="5">
        <v>0.7</v>
      </c>
      <c r="G3" s="6">
        <f>E3*F3</f>
        <v>21.7</v>
      </c>
      <c r="H3" s="7">
        <f>E3+G3</f>
        <v>52.7</v>
      </c>
      <c r="I3" s="24">
        <v>23</v>
      </c>
      <c r="J3" s="9">
        <v>4</v>
      </c>
      <c r="K3" s="10">
        <f>I3*J3</f>
        <v>92</v>
      </c>
      <c r="L3" s="9">
        <v>0.1</v>
      </c>
      <c r="M3" s="10">
        <f>I3*L3</f>
        <v>2.3000000000000003</v>
      </c>
      <c r="N3" s="26">
        <f>K3+M3</f>
        <v>94.3</v>
      </c>
      <c r="O3" s="62">
        <f>H3+N3</f>
        <v>147</v>
      </c>
    </row>
    <row r="4" spans="1:19" ht="28.25" customHeight="1">
      <c r="A4" s="61" t="s">
        <v>34</v>
      </c>
      <c r="B4" s="20" t="s">
        <v>1</v>
      </c>
      <c r="C4" s="21">
        <v>1</v>
      </c>
      <c r="D4" s="51">
        <v>15</v>
      </c>
      <c r="E4" s="18">
        <v>41</v>
      </c>
      <c r="F4" s="5">
        <v>0.7</v>
      </c>
      <c r="G4" s="2">
        <f t="shared" ref="G4:G10" si="0">E4*F4</f>
        <v>28.7</v>
      </c>
      <c r="H4" s="7">
        <f t="shared" ref="H4:H10" si="1">E4+G4</f>
        <v>69.7</v>
      </c>
      <c r="I4" s="25">
        <v>27.999999999999996</v>
      </c>
      <c r="J4" s="9">
        <v>4</v>
      </c>
      <c r="K4" s="10">
        <f t="shared" ref="K4:K10" si="2">I4*J4</f>
        <v>111.99999999999999</v>
      </c>
      <c r="L4" s="9">
        <v>0.1</v>
      </c>
      <c r="M4" s="10">
        <f t="shared" ref="M4:M10" si="3">I4*L4</f>
        <v>2.8</v>
      </c>
      <c r="N4" s="26">
        <f t="shared" ref="N4:N10" si="4">K4+M4</f>
        <v>114.79999999999998</v>
      </c>
      <c r="O4" s="62">
        <f t="shared" ref="O4:O10" si="5">H4+N4</f>
        <v>184.5</v>
      </c>
    </row>
    <row r="5" spans="1:19" ht="28.25" customHeight="1">
      <c r="A5" s="61" t="s">
        <v>35</v>
      </c>
      <c r="B5" s="20" t="s">
        <v>1</v>
      </c>
      <c r="C5" s="21">
        <v>1</v>
      </c>
      <c r="D5" s="51">
        <v>20</v>
      </c>
      <c r="E5" s="18">
        <v>67</v>
      </c>
      <c r="F5" s="5">
        <v>0.7</v>
      </c>
      <c r="G5" s="2">
        <f t="shared" si="0"/>
        <v>46.9</v>
      </c>
      <c r="H5" s="7">
        <f t="shared" si="1"/>
        <v>113.9</v>
      </c>
      <c r="I5" s="25">
        <v>33</v>
      </c>
      <c r="J5" s="9">
        <v>4</v>
      </c>
      <c r="K5" s="10">
        <f t="shared" si="2"/>
        <v>132</v>
      </c>
      <c r="L5" s="9">
        <v>0.1</v>
      </c>
      <c r="M5" s="10">
        <f t="shared" si="3"/>
        <v>3.3000000000000003</v>
      </c>
      <c r="N5" s="26">
        <f t="shared" si="4"/>
        <v>135.30000000000001</v>
      </c>
      <c r="O5" s="62">
        <f t="shared" si="5"/>
        <v>249.20000000000002</v>
      </c>
    </row>
    <row r="6" spans="1:19" ht="28.25" customHeight="1">
      <c r="A6" s="61" t="s">
        <v>36</v>
      </c>
      <c r="B6" s="20" t="s">
        <v>1</v>
      </c>
      <c r="C6" s="21">
        <v>1</v>
      </c>
      <c r="D6" s="51">
        <v>25</v>
      </c>
      <c r="E6" s="18">
        <v>87</v>
      </c>
      <c r="F6" s="5">
        <v>0.7</v>
      </c>
      <c r="G6" s="2">
        <f t="shared" si="0"/>
        <v>60.9</v>
      </c>
      <c r="H6" s="7">
        <f t="shared" si="1"/>
        <v>147.9</v>
      </c>
      <c r="I6" s="25">
        <v>36</v>
      </c>
      <c r="J6" s="9">
        <v>4</v>
      </c>
      <c r="K6" s="10">
        <f t="shared" si="2"/>
        <v>144</v>
      </c>
      <c r="L6" s="9">
        <v>0.1</v>
      </c>
      <c r="M6" s="10">
        <f t="shared" si="3"/>
        <v>3.6</v>
      </c>
      <c r="N6" s="26">
        <f t="shared" si="4"/>
        <v>147.6</v>
      </c>
      <c r="O6" s="62">
        <f t="shared" si="5"/>
        <v>295.5</v>
      </c>
    </row>
    <row r="7" spans="1:19" ht="28.25" customHeight="1">
      <c r="A7" s="61" t="s">
        <v>37</v>
      </c>
      <c r="B7" s="20" t="s">
        <v>1</v>
      </c>
      <c r="C7" s="21">
        <v>1</v>
      </c>
      <c r="D7" s="51">
        <v>10</v>
      </c>
      <c r="E7" s="18">
        <v>37</v>
      </c>
      <c r="F7" s="5">
        <v>0.7</v>
      </c>
      <c r="G7" s="2">
        <f t="shared" si="0"/>
        <v>25.9</v>
      </c>
      <c r="H7" s="7">
        <f t="shared" si="1"/>
        <v>62.9</v>
      </c>
      <c r="I7" s="25">
        <v>23</v>
      </c>
      <c r="J7" s="9">
        <v>4</v>
      </c>
      <c r="K7" s="10">
        <f t="shared" si="2"/>
        <v>92</v>
      </c>
      <c r="L7" s="9">
        <v>0.1</v>
      </c>
      <c r="M7" s="10">
        <f t="shared" si="3"/>
        <v>2.3000000000000003</v>
      </c>
      <c r="N7" s="26">
        <f t="shared" si="4"/>
        <v>94.3</v>
      </c>
      <c r="O7" s="62">
        <f t="shared" si="5"/>
        <v>157.19999999999999</v>
      </c>
    </row>
    <row r="8" spans="1:19" ht="28.25" customHeight="1">
      <c r="A8" s="61" t="s">
        <v>38</v>
      </c>
      <c r="B8" s="20" t="s">
        <v>1</v>
      </c>
      <c r="C8" s="21">
        <v>1</v>
      </c>
      <c r="D8" s="51">
        <v>15</v>
      </c>
      <c r="E8" s="18">
        <v>47</v>
      </c>
      <c r="F8" s="5">
        <v>0.7</v>
      </c>
      <c r="G8" s="2">
        <f t="shared" si="0"/>
        <v>32.9</v>
      </c>
      <c r="H8" s="7">
        <f t="shared" si="1"/>
        <v>79.900000000000006</v>
      </c>
      <c r="I8" s="25">
        <v>27.999999999999996</v>
      </c>
      <c r="J8" s="9">
        <v>4</v>
      </c>
      <c r="K8" s="10">
        <f t="shared" si="2"/>
        <v>111.99999999999999</v>
      </c>
      <c r="L8" s="9">
        <v>0.1</v>
      </c>
      <c r="M8" s="10">
        <f t="shared" si="3"/>
        <v>2.8</v>
      </c>
      <c r="N8" s="26">
        <f t="shared" si="4"/>
        <v>114.79999999999998</v>
      </c>
      <c r="O8" s="62">
        <f t="shared" si="5"/>
        <v>194.7</v>
      </c>
    </row>
    <row r="9" spans="1:19" ht="28.25" customHeight="1">
      <c r="A9" s="61" t="s">
        <v>39</v>
      </c>
      <c r="B9" s="20" t="s">
        <v>1</v>
      </c>
      <c r="C9" s="21">
        <v>1</v>
      </c>
      <c r="D9" s="51">
        <v>20</v>
      </c>
      <c r="E9" s="18">
        <v>77</v>
      </c>
      <c r="F9" s="5">
        <v>0.7</v>
      </c>
      <c r="G9" s="2">
        <f t="shared" si="0"/>
        <v>53.9</v>
      </c>
      <c r="H9" s="7">
        <f t="shared" si="1"/>
        <v>130.9</v>
      </c>
      <c r="I9" s="25">
        <v>33</v>
      </c>
      <c r="J9" s="9">
        <v>4</v>
      </c>
      <c r="K9" s="10">
        <f t="shared" si="2"/>
        <v>132</v>
      </c>
      <c r="L9" s="9">
        <v>0.1</v>
      </c>
      <c r="M9" s="10">
        <f t="shared" si="3"/>
        <v>3.3000000000000003</v>
      </c>
      <c r="N9" s="26">
        <f t="shared" si="4"/>
        <v>135.30000000000001</v>
      </c>
      <c r="O9" s="62">
        <f t="shared" si="5"/>
        <v>266.20000000000005</v>
      </c>
    </row>
    <row r="10" spans="1:19" ht="28.25" customHeight="1" thickBot="1">
      <c r="A10" s="63" t="s">
        <v>40</v>
      </c>
      <c r="B10" s="64" t="s">
        <v>1</v>
      </c>
      <c r="C10" s="65">
        <v>1</v>
      </c>
      <c r="D10" s="66">
        <v>25</v>
      </c>
      <c r="E10" s="67">
        <v>97</v>
      </c>
      <c r="F10" s="68">
        <v>0.7</v>
      </c>
      <c r="G10" s="69">
        <f t="shared" si="0"/>
        <v>67.899999999999991</v>
      </c>
      <c r="H10" s="70">
        <f t="shared" si="1"/>
        <v>164.89999999999998</v>
      </c>
      <c r="I10" s="71">
        <v>36</v>
      </c>
      <c r="J10" s="72">
        <v>4</v>
      </c>
      <c r="K10" s="73">
        <f t="shared" si="2"/>
        <v>144</v>
      </c>
      <c r="L10" s="72">
        <v>0.1</v>
      </c>
      <c r="M10" s="73">
        <f t="shared" si="3"/>
        <v>3.6</v>
      </c>
      <c r="N10" s="74">
        <f t="shared" si="4"/>
        <v>147.6</v>
      </c>
      <c r="O10" s="75">
        <f t="shared" si="5"/>
        <v>312.5</v>
      </c>
    </row>
    <row r="11" spans="1:19" ht="14.5" customHeight="1">
      <c r="A11" s="97" t="s">
        <v>104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9"/>
      <c r="P11" s="52"/>
      <c r="Q11" s="52"/>
      <c r="R11" s="52"/>
      <c r="S11" s="52"/>
    </row>
    <row r="12" spans="1:19" ht="14.5" customHeight="1">
      <c r="A12" s="100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2"/>
      <c r="P12" s="52"/>
      <c r="Q12" s="52"/>
      <c r="R12" s="52"/>
      <c r="S12" s="52"/>
    </row>
    <row r="13" spans="1:19" ht="14.5" customHeight="1">
      <c r="A13" s="100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2"/>
      <c r="P13" s="52"/>
      <c r="Q13" s="52"/>
      <c r="R13" s="52"/>
      <c r="S13" s="52"/>
    </row>
    <row r="14" spans="1:19" ht="14.5" customHeight="1" thickBot="1">
      <c r="A14" s="103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5"/>
      <c r="P14" s="52"/>
      <c r="Q14" s="52"/>
      <c r="R14" s="52"/>
      <c r="S14" s="52"/>
    </row>
    <row r="15" spans="1:19" ht="14.5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</row>
    <row r="16" spans="1:19" ht="14.5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1:19" ht="15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</row>
  </sheetData>
  <sheetProtection algorithmName="SHA-512" hashValue="2vcyXiNaifgdTRV0p8jcZ2ubmnkTfn6F1dRfzB7rMr/DMSLTrve2OZL8nJ/JbshK8LIeGCYWF0/tph/b7+oEBg==" saltValue="nnPjscveTEOnuFaLraoBFA==" spinCount="100000" sheet="1" objects="1" scenarios="1" selectLockedCells="1" selectUnlockedCells="1"/>
  <mergeCells count="2">
    <mergeCell ref="A11:O14"/>
    <mergeCell ref="A1:O1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C3ED5-6AAE-46AA-8CEF-35958C629A3B}">
  <sheetPr>
    <tabColor theme="9" tint="0.79998168889431442"/>
  </sheetPr>
  <dimension ref="A1:Q13"/>
  <sheetViews>
    <sheetView workbookViewId="0">
      <selection activeCell="D21" sqref="D21"/>
    </sheetView>
  </sheetViews>
  <sheetFormatPr baseColWidth="10" defaultColWidth="8.83203125" defaultRowHeight="15"/>
  <cols>
    <col min="1" max="1" width="92.1640625" customWidth="1"/>
    <col min="2" max="8" width="12" customWidth="1"/>
    <col min="9" max="9" width="14.83203125" customWidth="1"/>
    <col min="10" max="12" width="12" customWidth="1"/>
    <col min="13" max="14" width="13.5" customWidth="1"/>
    <col min="15" max="16" width="12" customWidth="1"/>
    <col min="17" max="17" width="15.5" bestFit="1" customWidth="1"/>
  </cols>
  <sheetData>
    <row r="1" spans="1:17" ht="70.25" customHeight="1" thickBot="1">
      <c r="A1" s="96" t="s">
        <v>99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72" customHeight="1">
      <c r="A2" s="54" t="s">
        <v>122</v>
      </c>
      <c r="B2" s="29" t="s">
        <v>28</v>
      </c>
      <c r="C2" s="29" t="s">
        <v>29</v>
      </c>
      <c r="D2" s="29" t="s">
        <v>50</v>
      </c>
      <c r="E2" s="30" t="s">
        <v>30</v>
      </c>
      <c r="F2" s="31" t="s">
        <v>13</v>
      </c>
      <c r="G2" s="30" t="s">
        <v>17</v>
      </c>
      <c r="H2" s="33" t="s">
        <v>16</v>
      </c>
      <c r="I2" s="34" t="s">
        <v>20</v>
      </c>
      <c r="J2" s="29" t="s">
        <v>21</v>
      </c>
      <c r="K2" s="30" t="s">
        <v>23</v>
      </c>
      <c r="L2" s="31" t="s">
        <v>22</v>
      </c>
      <c r="M2" s="30" t="s">
        <v>24</v>
      </c>
      <c r="N2" s="31" t="s">
        <v>32</v>
      </c>
      <c r="O2" s="30"/>
      <c r="P2" s="30" t="s">
        <v>25</v>
      </c>
      <c r="Q2" s="30" t="s">
        <v>26</v>
      </c>
    </row>
    <row r="3" spans="1:17" ht="31.75" customHeight="1">
      <c r="A3" s="28" t="s">
        <v>51</v>
      </c>
      <c r="B3" s="20" t="s">
        <v>1</v>
      </c>
      <c r="C3" s="21">
        <v>1</v>
      </c>
      <c r="D3" s="50">
        <v>10</v>
      </c>
      <c r="E3" s="10">
        <v>17.434999999999999</v>
      </c>
      <c r="F3" s="5">
        <v>0.9</v>
      </c>
      <c r="G3" s="6">
        <f>E3*F3</f>
        <v>15.6915</v>
      </c>
      <c r="H3" s="7">
        <f>E3+G3</f>
        <v>33.1265</v>
      </c>
      <c r="I3" s="24">
        <v>23</v>
      </c>
      <c r="J3" s="9">
        <v>4</v>
      </c>
      <c r="K3" s="10">
        <f>I3*J3</f>
        <v>92</v>
      </c>
      <c r="L3" s="9">
        <v>0.1</v>
      </c>
      <c r="M3" s="10">
        <f>I3*L3</f>
        <v>2.3000000000000003</v>
      </c>
      <c r="N3" s="9">
        <v>0</v>
      </c>
      <c r="O3" s="10">
        <f>N3*I3</f>
        <v>0</v>
      </c>
      <c r="P3" s="26">
        <f>K3+M3+O3</f>
        <v>94.3</v>
      </c>
      <c r="Q3" s="27">
        <f>H3+P3</f>
        <v>127.4265</v>
      </c>
    </row>
    <row r="4" spans="1:17" ht="31.75" customHeight="1">
      <c r="A4" s="28" t="s">
        <v>52</v>
      </c>
      <c r="B4" s="20" t="s">
        <v>1</v>
      </c>
      <c r="C4" s="21">
        <v>1</v>
      </c>
      <c r="D4" s="51">
        <v>15</v>
      </c>
      <c r="E4" s="18">
        <v>25.97</v>
      </c>
      <c r="F4" s="5">
        <v>0.9</v>
      </c>
      <c r="G4" s="2">
        <f t="shared" ref="G4:G6" si="0">E4*F4</f>
        <v>23.373000000000001</v>
      </c>
      <c r="H4" s="7">
        <f t="shared" ref="H4:H6" si="1">E4+G4</f>
        <v>49.343000000000004</v>
      </c>
      <c r="I4" s="25">
        <v>27.999999999999996</v>
      </c>
      <c r="J4" s="9">
        <v>4</v>
      </c>
      <c r="K4" s="10">
        <f>I4*J4</f>
        <v>111.99999999999999</v>
      </c>
      <c r="L4" s="9">
        <v>0.1</v>
      </c>
      <c r="M4" s="10">
        <f>I4*L4</f>
        <v>2.8</v>
      </c>
      <c r="N4" s="9">
        <v>0</v>
      </c>
      <c r="O4" s="10">
        <f>N4*I4</f>
        <v>0</v>
      </c>
      <c r="P4" s="26">
        <f t="shared" ref="P4:P6" si="2">K4+M4+O4</f>
        <v>114.79999999999998</v>
      </c>
      <c r="Q4" s="27">
        <f>H4+P4</f>
        <v>164.14299999999997</v>
      </c>
    </row>
    <row r="5" spans="1:17" ht="31.75" customHeight="1">
      <c r="A5" s="28" t="s">
        <v>53</v>
      </c>
      <c r="B5" s="20" t="s">
        <v>1</v>
      </c>
      <c r="C5" s="21">
        <v>1</v>
      </c>
      <c r="D5" s="51">
        <v>20</v>
      </c>
      <c r="E5" s="18">
        <v>66.41</v>
      </c>
      <c r="F5" s="5">
        <v>0.7</v>
      </c>
      <c r="G5" s="2">
        <f t="shared" si="0"/>
        <v>46.486999999999995</v>
      </c>
      <c r="H5" s="7">
        <f t="shared" si="1"/>
        <v>112.89699999999999</v>
      </c>
      <c r="I5" s="25">
        <v>33</v>
      </c>
      <c r="J5" s="9">
        <v>4</v>
      </c>
      <c r="K5" s="10">
        <f>I5*J5</f>
        <v>132</v>
      </c>
      <c r="L5" s="9">
        <v>0.1</v>
      </c>
      <c r="M5" s="10">
        <f>I5*L5</f>
        <v>3.3000000000000003</v>
      </c>
      <c r="N5" s="9">
        <v>0</v>
      </c>
      <c r="O5" s="10">
        <f>N5*I5</f>
        <v>0</v>
      </c>
      <c r="P5" s="26">
        <f t="shared" si="2"/>
        <v>135.30000000000001</v>
      </c>
      <c r="Q5" s="27">
        <f>H5+P5</f>
        <v>248.197</v>
      </c>
    </row>
    <row r="6" spans="1:17" ht="31.75" customHeight="1" thickBot="1">
      <c r="A6" s="28" t="s">
        <v>54</v>
      </c>
      <c r="B6" s="20" t="s">
        <v>1</v>
      </c>
      <c r="C6" s="21">
        <v>1</v>
      </c>
      <c r="D6" s="51">
        <v>25</v>
      </c>
      <c r="E6" s="18">
        <v>84.96</v>
      </c>
      <c r="F6" s="5">
        <v>0.6</v>
      </c>
      <c r="G6" s="2">
        <f t="shared" si="0"/>
        <v>50.975999999999992</v>
      </c>
      <c r="H6" s="7">
        <f t="shared" si="1"/>
        <v>135.93599999999998</v>
      </c>
      <c r="I6" s="25">
        <v>36</v>
      </c>
      <c r="J6" s="9">
        <v>4</v>
      </c>
      <c r="K6" s="10">
        <f>I6*J6</f>
        <v>144</v>
      </c>
      <c r="L6" s="9">
        <v>0.1</v>
      </c>
      <c r="M6" s="10">
        <f>I6*L6</f>
        <v>3.6</v>
      </c>
      <c r="N6" s="9">
        <v>0</v>
      </c>
      <c r="O6" s="10">
        <f>N6*I6</f>
        <v>0</v>
      </c>
      <c r="P6" s="26">
        <f t="shared" si="2"/>
        <v>147.6</v>
      </c>
      <c r="Q6" s="27">
        <f>H6+P6</f>
        <v>283.53599999999994</v>
      </c>
    </row>
    <row r="7" spans="1:17">
      <c r="A7" s="97" t="s">
        <v>105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1:17">
      <c r="A8" s="100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</row>
    <row r="9" spans="1:17">
      <c r="A9" s="100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</row>
    <row r="10" spans="1:17">
      <c r="A10" s="100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2"/>
    </row>
    <row r="11" spans="1:17">
      <c r="A11" s="100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</row>
    <row r="12" spans="1:17">
      <c r="A12" s="100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</row>
    <row r="13" spans="1:17" ht="16" thickBot="1">
      <c r="A13" s="103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5"/>
    </row>
  </sheetData>
  <sheetProtection algorithmName="SHA-512" hashValue="0sLyq6tD95Ab6buCMJBTGBl/y6imOpbnwI523pkwbafgJQyiGe1jKjnF/pw1ptLNC1bN/djfglm/1aKCcKS0KA==" saltValue="JgqpqumKxMokDtqszPiOwQ==" spinCount="100000" sheet="1" objects="1" scenarios="1" selectLockedCells="1" selectUnlockedCells="1"/>
  <mergeCells count="2">
    <mergeCell ref="A1:Q1"/>
    <mergeCell ref="A7:Q13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7186-85DA-4968-B5F7-A3E81C90F985}">
  <sheetPr>
    <tabColor theme="9" tint="0.79998168889431442"/>
  </sheetPr>
  <dimension ref="A1:Q17"/>
  <sheetViews>
    <sheetView zoomScaleNormal="100" workbookViewId="0">
      <selection activeCell="D21" sqref="D21"/>
    </sheetView>
  </sheetViews>
  <sheetFormatPr baseColWidth="10" defaultColWidth="8.83203125" defaultRowHeight="15"/>
  <cols>
    <col min="1" max="1" width="92.1640625" customWidth="1"/>
    <col min="2" max="8" width="12" customWidth="1"/>
    <col min="9" max="9" width="14.83203125" customWidth="1"/>
    <col min="10" max="12" width="12" customWidth="1"/>
    <col min="13" max="14" width="13.5" customWidth="1"/>
    <col min="15" max="16" width="12" customWidth="1"/>
    <col min="17" max="17" width="15.5" bestFit="1" customWidth="1"/>
  </cols>
  <sheetData>
    <row r="1" spans="1:17" ht="70.25" customHeight="1" thickBot="1">
      <c r="A1" s="96" t="s">
        <v>99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72" customHeight="1">
      <c r="A2" s="54" t="s">
        <v>121</v>
      </c>
      <c r="B2" s="29" t="s">
        <v>28</v>
      </c>
      <c r="C2" s="29" t="s">
        <v>29</v>
      </c>
      <c r="D2" s="29" t="s">
        <v>50</v>
      </c>
      <c r="E2" s="30" t="s">
        <v>30</v>
      </c>
      <c r="F2" s="31" t="s">
        <v>13</v>
      </c>
      <c r="G2" s="30" t="s">
        <v>17</v>
      </c>
      <c r="H2" s="33" t="s">
        <v>16</v>
      </c>
      <c r="I2" s="34" t="s">
        <v>20</v>
      </c>
      <c r="J2" s="29" t="s">
        <v>21</v>
      </c>
      <c r="K2" s="30" t="s">
        <v>23</v>
      </c>
      <c r="L2" s="31" t="s">
        <v>22</v>
      </c>
      <c r="M2" s="30" t="s">
        <v>24</v>
      </c>
      <c r="N2" s="31" t="s">
        <v>32</v>
      </c>
      <c r="O2" s="30"/>
      <c r="P2" s="30" t="s">
        <v>25</v>
      </c>
      <c r="Q2" s="30" t="s">
        <v>26</v>
      </c>
    </row>
    <row r="3" spans="1:17" ht="31.75" customHeight="1">
      <c r="A3" s="28" t="s">
        <v>42</v>
      </c>
      <c r="B3" s="20" t="s">
        <v>1</v>
      </c>
      <c r="C3" s="21">
        <v>1</v>
      </c>
      <c r="D3" s="50">
        <v>10</v>
      </c>
      <c r="E3" s="10">
        <v>22.635000000000002</v>
      </c>
      <c r="F3" s="5">
        <v>0.8</v>
      </c>
      <c r="G3" s="6">
        <f>E3*F3</f>
        <v>18.108000000000001</v>
      </c>
      <c r="H3" s="7">
        <f>E3+G3</f>
        <v>40.743000000000002</v>
      </c>
      <c r="I3" s="24">
        <v>23</v>
      </c>
      <c r="J3" s="9">
        <v>6</v>
      </c>
      <c r="K3" s="10">
        <f t="shared" ref="K3:K10" si="0">I3*J3</f>
        <v>138</v>
      </c>
      <c r="L3" s="9">
        <v>0.2</v>
      </c>
      <c r="M3" s="10">
        <f t="shared" ref="M3:M10" si="1">I3*L3</f>
        <v>4.6000000000000005</v>
      </c>
      <c r="N3" s="9">
        <v>0</v>
      </c>
      <c r="O3" s="10">
        <f t="shared" ref="O3:O10" si="2">N3*I3</f>
        <v>0</v>
      </c>
      <c r="P3" s="26">
        <f>K3+M3+O3</f>
        <v>142.6</v>
      </c>
      <c r="Q3" s="27">
        <f t="shared" ref="Q3:Q10" si="3">H3+P3</f>
        <v>183.34299999999999</v>
      </c>
    </row>
    <row r="4" spans="1:17" ht="31.75" customHeight="1">
      <c r="A4" s="28" t="s">
        <v>43</v>
      </c>
      <c r="B4" s="20" t="s">
        <v>1</v>
      </c>
      <c r="C4" s="21">
        <v>1</v>
      </c>
      <c r="D4" s="51">
        <v>15</v>
      </c>
      <c r="E4" s="18">
        <v>32.659999999999997</v>
      </c>
      <c r="F4" s="5">
        <v>0.8</v>
      </c>
      <c r="G4" s="2">
        <f t="shared" ref="G4:G10" si="4">E4*F4</f>
        <v>26.128</v>
      </c>
      <c r="H4" s="7">
        <f t="shared" ref="H4:H10" si="5">E4+G4</f>
        <v>58.787999999999997</v>
      </c>
      <c r="I4" s="25">
        <v>27.999999999999996</v>
      </c>
      <c r="J4" s="9">
        <v>6</v>
      </c>
      <c r="K4" s="10">
        <f t="shared" si="0"/>
        <v>167.99999999999997</v>
      </c>
      <c r="L4" s="9">
        <v>0.2</v>
      </c>
      <c r="M4" s="10">
        <f t="shared" si="1"/>
        <v>5.6</v>
      </c>
      <c r="N4" s="9">
        <v>0</v>
      </c>
      <c r="O4" s="10">
        <f t="shared" si="2"/>
        <v>0</v>
      </c>
      <c r="P4" s="26">
        <f t="shared" ref="P4:P10" si="6">K4+M4+O4</f>
        <v>173.59999999999997</v>
      </c>
      <c r="Q4" s="27">
        <f t="shared" si="3"/>
        <v>232.38799999999998</v>
      </c>
    </row>
    <row r="5" spans="1:17" ht="31.75" customHeight="1">
      <c r="A5" s="28" t="s">
        <v>44</v>
      </c>
      <c r="B5" s="20" t="s">
        <v>1</v>
      </c>
      <c r="C5" s="21">
        <v>1</v>
      </c>
      <c r="D5" s="51">
        <v>20</v>
      </c>
      <c r="E5" s="18">
        <v>82.23</v>
      </c>
      <c r="F5" s="5">
        <v>0.6</v>
      </c>
      <c r="G5" s="2">
        <f t="shared" si="4"/>
        <v>49.338000000000001</v>
      </c>
      <c r="H5" s="7">
        <f t="shared" si="5"/>
        <v>131.56800000000001</v>
      </c>
      <c r="I5" s="25">
        <v>33</v>
      </c>
      <c r="J5" s="9">
        <v>6</v>
      </c>
      <c r="K5" s="10">
        <f t="shared" si="0"/>
        <v>198</v>
      </c>
      <c r="L5" s="9">
        <v>0.2</v>
      </c>
      <c r="M5" s="10">
        <f t="shared" si="1"/>
        <v>6.6000000000000005</v>
      </c>
      <c r="N5" s="9">
        <v>0</v>
      </c>
      <c r="O5" s="10">
        <f t="shared" si="2"/>
        <v>0</v>
      </c>
      <c r="P5" s="26">
        <f t="shared" si="6"/>
        <v>204.6</v>
      </c>
      <c r="Q5" s="27">
        <f t="shared" si="3"/>
        <v>336.16800000000001</v>
      </c>
    </row>
    <row r="6" spans="1:17" ht="31.75" customHeight="1">
      <c r="A6" s="28" t="s">
        <v>45</v>
      </c>
      <c r="B6" s="20" t="s">
        <v>1</v>
      </c>
      <c r="C6" s="21">
        <v>1</v>
      </c>
      <c r="D6" s="51">
        <v>25</v>
      </c>
      <c r="E6" s="18">
        <v>105.67</v>
      </c>
      <c r="F6" s="5">
        <v>0.5</v>
      </c>
      <c r="G6" s="2">
        <f t="shared" si="4"/>
        <v>52.835000000000001</v>
      </c>
      <c r="H6" s="7">
        <f t="shared" si="5"/>
        <v>158.505</v>
      </c>
      <c r="I6" s="25">
        <v>36</v>
      </c>
      <c r="J6" s="9">
        <v>6</v>
      </c>
      <c r="K6" s="10">
        <f t="shared" si="0"/>
        <v>216</v>
      </c>
      <c r="L6" s="9">
        <v>0.2</v>
      </c>
      <c r="M6" s="10">
        <f t="shared" si="1"/>
        <v>7.2</v>
      </c>
      <c r="N6" s="9">
        <v>0</v>
      </c>
      <c r="O6" s="10">
        <f t="shared" si="2"/>
        <v>0</v>
      </c>
      <c r="P6" s="26">
        <f t="shared" si="6"/>
        <v>223.2</v>
      </c>
      <c r="Q6" s="27">
        <f t="shared" si="3"/>
        <v>381.70499999999998</v>
      </c>
    </row>
    <row r="7" spans="1:17" ht="31.75" customHeight="1">
      <c r="A7" s="28" t="s">
        <v>46</v>
      </c>
      <c r="B7" s="20" t="s">
        <v>1</v>
      </c>
      <c r="C7" s="21">
        <v>1</v>
      </c>
      <c r="D7" s="51">
        <v>32</v>
      </c>
      <c r="E7" s="18">
        <v>179.48500000000001</v>
      </c>
      <c r="F7" s="5">
        <v>0.5</v>
      </c>
      <c r="G7" s="2">
        <f t="shared" si="4"/>
        <v>89.742500000000007</v>
      </c>
      <c r="H7" s="7">
        <f t="shared" si="5"/>
        <v>269.22750000000002</v>
      </c>
      <c r="I7" s="25">
        <v>39</v>
      </c>
      <c r="J7" s="9">
        <v>6</v>
      </c>
      <c r="K7" s="10">
        <f t="shared" si="0"/>
        <v>234</v>
      </c>
      <c r="L7" s="9">
        <v>0.2</v>
      </c>
      <c r="M7" s="10">
        <f t="shared" si="1"/>
        <v>7.8000000000000007</v>
      </c>
      <c r="N7" s="9">
        <v>0</v>
      </c>
      <c r="O7" s="10">
        <f t="shared" si="2"/>
        <v>0</v>
      </c>
      <c r="P7" s="26">
        <f t="shared" si="6"/>
        <v>241.8</v>
      </c>
      <c r="Q7" s="27">
        <f t="shared" si="3"/>
        <v>511.02750000000003</v>
      </c>
    </row>
    <row r="8" spans="1:17" ht="31.75" customHeight="1">
      <c r="A8" s="28" t="s">
        <v>47</v>
      </c>
      <c r="B8" s="20" t="s">
        <v>1</v>
      </c>
      <c r="C8" s="21">
        <v>1</v>
      </c>
      <c r="D8" s="51">
        <v>40</v>
      </c>
      <c r="E8" s="18">
        <v>270.435</v>
      </c>
      <c r="F8" s="5">
        <v>0.5</v>
      </c>
      <c r="G8" s="2">
        <f t="shared" si="4"/>
        <v>135.2175</v>
      </c>
      <c r="H8" s="7">
        <f t="shared" si="5"/>
        <v>405.65250000000003</v>
      </c>
      <c r="I8" s="25">
        <v>42.000000000000007</v>
      </c>
      <c r="J8" s="9">
        <v>6</v>
      </c>
      <c r="K8" s="10">
        <f t="shared" si="0"/>
        <v>252.00000000000006</v>
      </c>
      <c r="L8" s="9">
        <v>0.2</v>
      </c>
      <c r="M8" s="10">
        <f t="shared" si="1"/>
        <v>8.4000000000000021</v>
      </c>
      <c r="N8" s="9">
        <v>0</v>
      </c>
      <c r="O8" s="10">
        <f t="shared" si="2"/>
        <v>0</v>
      </c>
      <c r="P8" s="26">
        <f t="shared" si="6"/>
        <v>260.40000000000003</v>
      </c>
      <c r="Q8" s="27">
        <f t="shared" si="3"/>
        <v>666.05250000000001</v>
      </c>
    </row>
    <row r="9" spans="1:17" ht="31.75" customHeight="1">
      <c r="A9" s="28" t="s">
        <v>48</v>
      </c>
      <c r="B9" s="20" t="s">
        <v>1</v>
      </c>
      <c r="C9" s="21">
        <v>1</v>
      </c>
      <c r="D9" s="51">
        <v>50</v>
      </c>
      <c r="E9" s="18">
        <v>687.91</v>
      </c>
      <c r="F9" s="5">
        <v>0.5</v>
      </c>
      <c r="G9" s="2">
        <f t="shared" si="4"/>
        <v>343.95499999999998</v>
      </c>
      <c r="H9" s="7">
        <f t="shared" si="5"/>
        <v>1031.865</v>
      </c>
      <c r="I9" s="25">
        <v>47</v>
      </c>
      <c r="J9" s="9">
        <v>6</v>
      </c>
      <c r="K9" s="10">
        <f t="shared" si="0"/>
        <v>282</v>
      </c>
      <c r="L9" s="9">
        <v>0.2</v>
      </c>
      <c r="M9" s="10">
        <f t="shared" si="1"/>
        <v>9.4</v>
      </c>
      <c r="N9" s="9">
        <v>0</v>
      </c>
      <c r="O9" s="10">
        <f t="shared" si="2"/>
        <v>0</v>
      </c>
      <c r="P9" s="26">
        <f t="shared" si="6"/>
        <v>291.39999999999998</v>
      </c>
      <c r="Q9" s="27">
        <f t="shared" si="3"/>
        <v>1323.2649999999999</v>
      </c>
    </row>
    <row r="10" spans="1:17" ht="31.75" customHeight="1" thickBot="1">
      <c r="A10" s="28" t="s">
        <v>49</v>
      </c>
      <c r="B10" s="20" t="s">
        <v>1</v>
      </c>
      <c r="C10" s="21">
        <v>1</v>
      </c>
      <c r="D10" s="51">
        <v>65</v>
      </c>
      <c r="E10" s="18">
        <v>944.02499999999998</v>
      </c>
      <c r="F10" s="5">
        <v>0.5</v>
      </c>
      <c r="G10" s="2">
        <f t="shared" si="4"/>
        <v>472.01249999999999</v>
      </c>
      <c r="H10" s="7">
        <f t="shared" si="5"/>
        <v>1416.0374999999999</v>
      </c>
      <c r="I10" s="25">
        <v>60</v>
      </c>
      <c r="J10" s="9">
        <v>6</v>
      </c>
      <c r="K10" s="10">
        <f t="shared" si="0"/>
        <v>360</v>
      </c>
      <c r="L10" s="9">
        <v>0.2</v>
      </c>
      <c r="M10" s="10">
        <f t="shared" si="1"/>
        <v>12</v>
      </c>
      <c r="N10" s="9">
        <v>0</v>
      </c>
      <c r="O10" s="10">
        <f t="shared" si="2"/>
        <v>0</v>
      </c>
      <c r="P10" s="26">
        <f t="shared" si="6"/>
        <v>372</v>
      </c>
      <c r="Q10" s="27">
        <f t="shared" si="3"/>
        <v>1788.0374999999999</v>
      </c>
    </row>
    <row r="11" spans="1:17">
      <c r="A11" s="97" t="s">
        <v>105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1:17">
      <c r="A12" s="100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</row>
    <row r="13" spans="1:17">
      <c r="A13" s="100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</row>
    <row r="14" spans="1:17">
      <c r="A14" s="100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</row>
    <row r="15" spans="1:17">
      <c r="A15" s="100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</row>
    <row r="16" spans="1:17">
      <c r="A16" s="100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</row>
    <row r="17" spans="1:17" ht="16" thickBot="1">
      <c r="A17" s="103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5"/>
    </row>
  </sheetData>
  <sheetProtection algorithmName="SHA-512" hashValue="R0X5MWWiIEav/29mTT+P/OE8PTrj8VdZRA+bCisTGFHwpUfrcaEfpXu/ci8a1cXIlVUYJ/q+vS4UeeFG7yKFeQ==" saltValue="am+9Y2u7ScZU2hYAIW47yQ==" spinCount="100000" sheet="1" objects="1" scenarios="1" selectLockedCells="1" selectUnlockedCells="1"/>
  <mergeCells count="2">
    <mergeCell ref="A1:Q1"/>
    <mergeCell ref="A11:Q17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DEF76-DD05-4205-8302-59716795464E}">
  <sheetPr>
    <tabColor theme="8" tint="0.79998168889431442"/>
  </sheetPr>
  <dimension ref="A1:W21"/>
  <sheetViews>
    <sheetView workbookViewId="0">
      <selection activeCell="A15" sqref="A15:W21"/>
    </sheetView>
  </sheetViews>
  <sheetFormatPr baseColWidth="10" defaultColWidth="8.83203125" defaultRowHeight="15"/>
  <cols>
    <col min="1" max="1" width="57.1640625" style="11" bestFit="1" customWidth="1"/>
    <col min="2" max="2" width="13.83203125" style="11" customWidth="1"/>
    <col min="3" max="3" width="12.1640625" style="11" customWidth="1"/>
    <col min="4" max="4" width="13.6640625" style="49" customWidth="1"/>
    <col min="5" max="5" width="13.6640625" style="22" customWidth="1"/>
    <col min="6" max="6" width="13.6640625" style="23" customWidth="1"/>
    <col min="7" max="7" width="13.6640625" style="22" customWidth="1"/>
    <col min="8" max="8" width="13.6640625" style="23" customWidth="1"/>
    <col min="9" max="9" width="13.6640625" style="22" customWidth="1"/>
    <col min="10" max="10" width="13.6640625" style="23" customWidth="1"/>
    <col min="11" max="11" width="13.6640625" style="22" customWidth="1"/>
    <col min="12" max="12" width="13.6640625" style="4" customWidth="1"/>
    <col min="13" max="13" width="16.1640625" style="12" customWidth="1"/>
    <col min="14" max="14" width="13.6640625" style="11" customWidth="1"/>
    <col min="15" max="15" width="13.6640625" style="12" customWidth="1"/>
    <col min="16" max="16" width="13.6640625" style="13" customWidth="1"/>
    <col min="17" max="17" width="13.6640625" style="12" customWidth="1"/>
    <col min="18" max="18" width="13.6640625" style="13" customWidth="1"/>
    <col min="19" max="19" width="13.6640625" style="12" customWidth="1"/>
    <col min="20" max="20" width="13.6640625" style="13" customWidth="1"/>
    <col min="21" max="22" width="13.6640625" style="12" customWidth="1"/>
    <col min="23" max="23" width="15.33203125" style="12" bestFit="1" customWidth="1"/>
    <col min="24" max="16384" width="8.83203125" style="14"/>
  </cols>
  <sheetData>
    <row r="1" spans="1:23" ht="58.75" customHeight="1" thickBot="1">
      <c r="A1" s="96" t="s">
        <v>100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</row>
    <row r="2" spans="1:23" s="15" customFormat="1" ht="75.5" customHeight="1">
      <c r="A2" s="54" t="s">
        <v>119</v>
      </c>
      <c r="B2" s="29" t="s">
        <v>28</v>
      </c>
      <c r="C2" s="29" t="s">
        <v>29</v>
      </c>
      <c r="D2" s="29" t="s">
        <v>27</v>
      </c>
      <c r="E2" s="30" t="s">
        <v>30</v>
      </c>
      <c r="F2" s="31" t="s">
        <v>13</v>
      </c>
      <c r="G2" s="30" t="s">
        <v>17</v>
      </c>
      <c r="H2" s="31" t="s">
        <v>14</v>
      </c>
      <c r="I2" s="30" t="s">
        <v>18</v>
      </c>
      <c r="J2" s="31" t="s">
        <v>15</v>
      </c>
      <c r="K2" s="32" t="s">
        <v>19</v>
      </c>
      <c r="L2" s="33" t="s">
        <v>16</v>
      </c>
      <c r="M2" s="34" t="s">
        <v>20</v>
      </c>
      <c r="N2" s="29" t="s">
        <v>21</v>
      </c>
      <c r="O2" s="30" t="s">
        <v>23</v>
      </c>
      <c r="P2" s="31" t="s">
        <v>22</v>
      </c>
      <c r="Q2" s="30" t="s">
        <v>24</v>
      </c>
      <c r="R2" s="31" t="s">
        <v>31</v>
      </c>
      <c r="S2" s="30"/>
      <c r="T2" s="31" t="s">
        <v>32</v>
      </c>
      <c r="U2" s="30"/>
      <c r="V2" s="30" t="s">
        <v>25</v>
      </c>
      <c r="W2" s="30" t="s">
        <v>26</v>
      </c>
    </row>
    <row r="3" spans="1:23" ht="28.25" customHeight="1">
      <c r="A3" s="28" t="s">
        <v>0</v>
      </c>
      <c r="B3" s="20" t="s">
        <v>1</v>
      </c>
      <c r="C3" s="21">
        <v>1</v>
      </c>
      <c r="D3" s="50">
        <v>15</v>
      </c>
      <c r="E3" s="10">
        <v>57</v>
      </c>
      <c r="F3" s="5">
        <v>0.5</v>
      </c>
      <c r="G3" s="6">
        <f>E3*F3</f>
        <v>28.5</v>
      </c>
      <c r="H3" s="9">
        <v>0.1</v>
      </c>
      <c r="I3" s="10">
        <f>E3*H3</f>
        <v>5.7</v>
      </c>
      <c r="J3" s="9">
        <v>0.25</v>
      </c>
      <c r="K3" s="16">
        <f>E3*J3</f>
        <v>14.25</v>
      </c>
      <c r="L3" s="7">
        <f>E3+G3+I3+K3</f>
        <v>105.45</v>
      </c>
      <c r="M3" s="24">
        <v>23</v>
      </c>
      <c r="N3" s="9">
        <v>8</v>
      </c>
      <c r="O3" s="10">
        <f t="shared" ref="O3:O14" si="0">M3*N3</f>
        <v>184</v>
      </c>
      <c r="P3" s="9">
        <v>0.5</v>
      </c>
      <c r="Q3" s="10">
        <f t="shared" ref="Q3:Q14" si="1">M3*P3</f>
        <v>11.5</v>
      </c>
      <c r="R3" s="9">
        <v>0.1</v>
      </c>
      <c r="S3" s="10">
        <f>R3*M3</f>
        <v>2.3000000000000003</v>
      </c>
      <c r="T3" s="9">
        <v>0</v>
      </c>
      <c r="U3" s="10">
        <f>T3*M3</f>
        <v>0</v>
      </c>
      <c r="V3" s="26">
        <f>O3+Q3+S3+U3</f>
        <v>197.8</v>
      </c>
      <c r="W3" s="27">
        <f t="shared" ref="W3:W14" si="2">L3+V3</f>
        <v>303.25</v>
      </c>
    </row>
    <row r="4" spans="1:23" ht="28.25" customHeight="1">
      <c r="A4" s="28" t="s">
        <v>2</v>
      </c>
      <c r="B4" s="20" t="s">
        <v>1</v>
      </c>
      <c r="C4" s="21">
        <v>1</v>
      </c>
      <c r="D4" s="51">
        <v>20</v>
      </c>
      <c r="E4" s="18">
        <v>65</v>
      </c>
      <c r="F4" s="1">
        <v>0.5</v>
      </c>
      <c r="G4" s="2">
        <f t="shared" ref="G4:G14" si="3">E4*F4</f>
        <v>32.5</v>
      </c>
      <c r="H4" s="17">
        <v>0.1</v>
      </c>
      <c r="I4" s="18">
        <f t="shared" ref="I4:I14" si="4">E4*H4</f>
        <v>6.5</v>
      </c>
      <c r="J4" s="17">
        <v>0.25</v>
      </c>
      <c r="K4" s="19">
        <f t="shared" ref="K4:K14" si="5">E4*J4</f>
        <v>16.25</v>
      </c>
      <c r="L4" s="8">
        <f t="shared" ref="L4:L14" si="6">E4+G4+I4+K4</f>
        <v>120.25</v>
      </c>
      <c r="M4" s="25">
        <v>27.999999999999996</v>
      </c>
      <c r="N4" s="9">
        <v>8</v>
      </c>
      <c r="O4" s="10">
        <f t="shared" si="0"/>
        <v>223.99999999999997</v>
      </c>
      <c r="P4" s="9">
        <v>0.5</v>
      </c>
      <c r="Q4" s="10">
        <f t="shared" si="1"/>
        <v>13.999999999999998</v>
      </c>
      <c r="R4" s="9">
        <v>0.1</v>
      </c>
      <c r="S4" s="10">
        <f t="shared" ref="S4:S14" si="7">R4*M4</f>
        <v>2.8</v>
      </c>
      <c r="T4" s="9">
        <v>0</v>
      </c>
      <c r="U4" s="10">
        <f t="shared" ref="U4:U14" si="8">T4*M4</f>
        <v>0</v>
      </c>
      <c r="V4" s="26">
        <f t="shared" ref="V4:V14" si="9">O4+Q4+S4+U4</f>
        <v>240.79999999999998</v>
      </c>
      <c r="W4" s="27">
        <f t="shared" si="2"/>
        <v>361.04999999999995</v>
      </c>
    </row>
    <row r="5" spans="1:23" ht="28.25" customHeight="1">
      <c r="A5" s="28" t="s">
        <v>3</v>
      </c>
      <c r="B5" s="20" t="s">
        <v>1</v>
      </c>
      <c r="C5" s="21">
        <v>1</v>
      </c>
      <c r="D5" s="51">
        <v>25</v>
      </c>
      <c r="E5" s="18">
        <v>98</v>
      </c>
      <c r="F5" s="1">
        <v>0.5</v>
      </c>
      <c r="G5" s="2">
        <f t="shared" si="3"/>
        <v>49</v>
      </c>
      <c r="H5" s="17">
        <v>0.1</v>
      </c>
      <c r="I5" s="18">
        <f t="shared" si="4"/>
        <v>9.8000000000000007</v>
      </c>
      <c r="J5" s="17">
        <v>0.25</v>
      </c>
      <c r="K5" s="19">
        <f t="shared" si="5"/>
        <v>24.5</v>
      </c>
      <c r="L5" s="8">
        <f t="shared" si="6"/>
        <v>181.3</v>
      </c>
      <c r="M5" s="25">
        <v>33</v>
      </c>
      <c r="N5" s="9">
        <v>8</v>
      </c>
      <c r="O5" s="10">
        <f t="shared" si="0"/>
        <v>264</v>
      </c>
      <c r="P5" s="9">
        <v>0.5</v>
      </c>
      <c r="Q5" s="10">
        <f t="shared" si="1"/>
        <v>16.5</v>
      </c>
      <c r="R5" s="9">
        <v>0.1</v>
      </c>
      <c r="S5" s="10">
        <f t="shared" si="7"/>
        <v>3.3000000000000003</v>
      </c>
      <c r="T5" s="9">
        <v>0</v>
      </c>
      <c r="U5" s="10">
        <f t="shared" si="8"/>
        <v>0</v>
      </c>
      <c r="V5" s="26">
        <f t="shared" si="9"/>
        <v>283.8</v>
      </c>
      <c r="W5" s="27">
        <f t="shared" si="2"/>
        <v>465.1</v>
      </c>
    </row>
    <row r="6" spans="1:23" ht="28.25" customHeight="1">
      <c r="A6" s="28" t="s">
        <v>4</v>
      </c>
      <c r="B6" s="20" t="s">
        <v>1</v>
      </c>
      <c r="C6" s="21">
        <v>1</v>
      </c>
      <c r="D6" s="51">
        <v>32</v>
      </c>
      <c r="E6" s="18">
        <v>123</v>
      </c>
      <c r="F6" s="1">
        <v>0.5</v>
      </c>
      <c r="G6" s="2">
        <f t="shared" si="3"/>
        <v>61.5</v>
      </c>
      <c r="H6" s="17">
        <v>0.1</v>
      </c>
      <c r="I6" s="18">
        <f t="shared" si="4"/>
        <v>12.3</v>
      </c>
      <c r="J6" s="17">
        <v>0.25</v>
      </c>
      <c r="K6" s="19">
        <f t="shared" si="5"/>
        <v>30.75</v>
      </c>
      <c r="L6" s="8">
        <f t="shared" si="6"/>
        <v>227.55</v>
      </c>
      <c r="M6" s="25">
        <v>36</v>
      </c>
      <c r="N6" s="9">
        <v>8</v>
      </c>
      <c r="O6" s="10">
        <f t="shared" si="0"/>
        <v>288</v>
      </c>
      <c r="P6" s="9">
        <v>0.5</v>
      </c>
      <c r="Q6" s="10">
        <f t="shared" si="1"/>
        <v>18</v>
      </c>
      <c r="R6" s="9">
        <v>0.1</v>
      </c>
      <c r="S6" s="10">
        <f t="shared" si="7"/>
        <v>3.6</v>
      </c>
      <c r="T6" s="9">
        <v>0</v>
      </c>
      <c r="U6" s="10">
        <f t="shared" si="8"/>
        <v>0</v>
      </c>
      <c r="V6" s="26">
        <f t="shared" si="9"/>
        <v>309.60000000000002</v>
      </c>
      <c r="W6" s="27">
        <f t="shared" si="2"/>
        <v>537.15000000000009</v>
      </c>
    </row>
    <row r="7" spans="1:23" ht="28.25" customHeight="1">
      <c r="A7" s="28" t="s">
        <v>5</v>
      </c>
      <c r="B7" s="20" t="s">
        <v>1</v>
      </c>
      <c r="C7" s="21">
        <v>1</v>
      </c>
      <c r="D7" s="51">
        <v>40</v>
      </c>
      <c r="E7" s="18">
        <v>139</v>
      </c>
      <c r="F7" s="1">
        <v>0.5</v>
      </c>
      <c r="G7" s="2">
        <f t="shared" si="3"/>
        <v>69.5</v>
      </c>
      <c r="H7" s="17">
        <v>0.1</v>
      </c>
      <c r="I7" s="18">
        <f t="shared" si="4"/>
        <v>13.9</v>
      </c>
      <c r="J7" s="17">
        <v>0.25</v>
      </c>
      <c r="K7" s="19">
        <f t="shared" si="5"/>
        <v>34.75</v>
      </c>
      <c r="L7" s="8">
        <f t="shared" si="6"/>
        <v>257.14999999999998</v>
      </c>
      <c r="M7" s="25">
        <v>39</v>
      </c>
      <c r="N7" s="9">
        <v>8</v>
      </c>
      <c r="O7" s="10">
        <f t="shared" si="0"/>
        <v>312</v>
      </c>
      <c r="P7" s="9">
        <v>0.5</v>
      </c>
      <c r="Q7" s="10">
        <f t="shared" si="1"/>
        <v>19.5</v>
      </c>
      <c r="R7" s="9">
        <v>0.1</v>
      </c>
      <c r="S7" s="10">
        <f t="shared" si="7"/>
        <v>3.9000000000000004</v>
      </c>
      <c r="T7" s="9">
        <v>0</v>
      </c>
      <c r="U7" s="10">
        <f t="shared" si="8"/>
        <v>0</v>
      </c>
      <c r="V7" s="26">
        <f t="shared" si="9"/>
        <v>335.4</v>
      </c>
      <c r="W7" s="27">
        <f t="shared" si="2"/>
        <v>592.54999999999995</v>
      </c>
    </row>
    <row r="8" spans="1:23" ht="28.25" customHeight="1">
      <c r="A8" s="28" t="s">
        <v>65</v>
      </c>
      <c r="B8" s="20" t="s">
        <v>1</v>
      </c>
      <c r="C8" s="21">
        <v>1</v>
      </c>
      <c r="D8" s="51">
        <v>50</v>
      </c>
      <c r="E8" s="18">
        <v>174</v>
      </c>
      <c r="F8" s="1">
        <v>0.5</v>
      </c>
      <c r="G8" s="2">
        <f t="shared" si="3"/>
        <v>87</v>
      </c>
      <c r="H8" s="17">
        <v>0.1</v>
      </c>
      <c r="I8" s="18">
        <f t="shared" si="4"/>
        <v>17.400000000000002</v>
      </c>
      <c r="J8" s="17">
        <v>0.25</v>
      </c>
      <c r="K8" s="19">
        <f t="shared" si="5"/>
        <v>43.5</v>
      </c>
      <c r="L8" s="8">
        <f t="shared" si="6"/>
        <v>321.89999999999998</v>
      </c>
      <c r="M8" s="25">
        <v>42.000000000000007</v>
      </c>
      <c r="N8" s="9">
        <v>8</v>
      </c>
      <c r="O8" s="10">
        <f t="shared" si="0"/>
        <v>336.00000000000006</v>
      </c>
      <c r="P8" s="9">
        <v>0.5</v>
      </c>
      <c r="Q8" s="10">
        <f t="shared" si="1"/>
        <v>21.000000000000004</v>
      </c>
      <c r="R8" s="9">
        <v>0.1</v>
      </c>
      <c r="S8" s="10">
        <f t="shared" si="7"/>
        <v>4.2000000000000011</v>
      </c>
      <c r="T8" s="9">
        <v>0</v>
      </c>
      <c r="U8" s="10">
        <f t="shared" si="8"/>
        <v>0</v>
      </c>
      <c r="V8" s="26">
        <f t="shared" si="9"/>
        <v>361.20000000000005</v>
      </c>
      <c r="W8" s="27">
        <f t="shared" si="2"/>
        <v>683.1</v>
      </c>
    </row>
    <row r="9" spans="1:23" ht="28.25" customHeight="1">
      <c r="A9" s="28" t="s">
        <v>6</v>
      </c>
      <c r="B9" s="20" t="s">
        <v>1</v>
      </c>
      <c r="C9" s="21">
        <v>1</v>
      </c>
      <c r="D9" s="51">
        <v>65</v>
      </c>
      <c r="E9" s="18">
        <v>226</v>
      </c>
      <c r="F9" s="1">
        <v>0.5</v>
      </c>
      <c r="G9" s="2">
        <f t="shared" si="3"/>
        <v>113</v>
      </c>
      <c r="H9" s="17">
        <v>0.1</v>
      </c>
      <c r="I9" s="18">
        <f t="shared" si="4"/>
        <v>22.6</v>
      </c>
      <c r="J9" s="17">
        <v>0.25</v>
      </c>
      <c r="K9" s="19">
        <f t="shared" si="5"/>
        <v>56.5</v>
      </c>
      <c r="L9" s="8">
        <f t="shared" si="6"/>
        <v>418.1</v>
      </c>
      <c r="M9" s="25">
        <v>47</v>
      </c>
      <c r="N9" s="9">
        <v>8</v>
      </c>
      <c r="O9" s="10">
        <f t="shared" si="0"/>
        <v>376</v>
      </c>
      <c r="P9" s="9">
        <v>0.5</v>
      </c>
      <c r="Q9" s="10">
        <f t="shared" si="1"/>
        <v>23.5</v>
      </c>
      <c r="R9" s="9">
        <v>0.1</v>
      </c>
      <c r="S9" s="10">
        <f t="shared" si="7"/>
        <v>4.7</v>
      </c>
      <c r="T9" s="9">
        <v>0</v>
      </c>
      <c r="U9" s="10">
        <f t="shared" si="8"/>
        <v>0</v>
      </c>
      <c r="V9" s="26">
        <f t="shared" si="9"/>
        <v>404.2</v>
      </c>
      <c r="W9" s="27">
        <f t="shared" si="2"/>
        <v>822.3</v>
      </c>
    </row>
    <row r="10" spans="1:23" ht="28.25" customHeight="1">
      <c r="A10" s="28" t="s">
        <v>7</v>
      </c>
      <c r="B10" s="20" t="s">
        <v>1</v>
      </c>
      <c r="C10" s="21">
        <v>1</v>
      </c>
      <c r="D10" s="51">
        <v>80</v>
      </c>
      <c r="E10" s="18">
        <v>319</v>
      </c>
      <c r="F10" s="1">
        <v>0.5</v>
      </c>
      <c r="G10" s="2">
        <f t="shared" si="3"/>
        <v>159.5</v>
      </c>
      <c r="H10" s="17">
        <v>0.1</v>
      </c>
      <c r="I10" s="18">
        <f t="shared" si="4"/>
        <v>31.900000000000002</v>
      </c>
      <c r="J10" s="17">
        <v>0.25</v>
      </c>
      <c r="K10" s="19">
        <f t="shared" si="5"/>
        <v>79.75</v>
      </c>
      <c r="L10" s="8">
        <f t="shared" si="6"/>
        <v>590.15</v>
      </c>
      <c r="M10" s="25">
        <v>60</v>
      </c>
      <c r="N10" s="9">
        <v>8</v>
      </c>
      <c r="O10" s="10">
        <f t="shared" si="0"/>
        <v>480</v>
      </c>
      <c r="P10" s="9">
        <v>0.8</v>
      </c>
      <c r="Q10" s="10">
        <f t="shared" si="1"/>
        <v>48</v>
      </c>
      <c r="R10" s="9">
        <v>0.1</v>
      </c>
      <c r="S10" s="10">
        <f t="shared" si="7"/>
        <v>6</v>
      </c>
      <c r="T10" s="9">
        <v>0</v>
      </c>
      <c r="U10" s="10">
        <f t="shared" si="8"/>
        <v>0</v>
      </c>
      <c r="V10" s="26">
        <f t="shared" si="9"/>
        <v>534</v>
      </c>
      <c r="W10" s="27">
        <f t="shared" si="2"/>
        <v>1124.1500000000001</v>
      </c>
    </row>
    <row r="11" spans="1:23" ht="28.25" customHeight="1">
      <c r="A11" s="28" t="s">
        <v>8</v>
      </c>
      <c r="B11" s="20" t="s">
        <v>1</v>
      </c>
      <c r="C11" s="21">
        <v>1</v>
      </c>
      <c r="D11" s="51">
        <v>100</v>
      </c>
      <c r="E11" s="18">
        <v>381</v>
      </c>
      <c r="F11" s="1">
        <v>0.7</v>
      </c>
      <c r="G11" s="2">
        <f t="shared" si="3"/>
        <v>266.7</v>
      </c>
      <c r="H11" s="17">
        <v>0.1</v>
      </c>
      <c r="I11" s="18">
        <f t="shared" si="4"/>
        <v>38.1</v>
      </c>
      <c r="J11" s="17">
        <v>0.25</v>
      </c>
      <c r="K11" s="19">
        <f t="shared" si="5"/>
        <v>95.25</v>
      </c>
      <c r="L11" s="8">
        <f t="shared" si="6"/>
        <v>781.05000000000007</v>
      </c>
      <c r="M11" s="25">
        <v>75</v>
      </c>
      <c r="N11" s="9">
        <v>8</v>
      </c>
      <c r="O11" s="10">
        <f t="shared" si="0"/>
        <v>600</v>
      </c>
      <c r="P11" s="9">
        <v>0.8</v>
      </c>
      <c r="Q11" s="10">
        <f t="shared" si="1"/>
        <v>60</v>
      </c>
      <c r="R11" s="9">
        <v>0.1</v>
      </c>
      <c r="S11" s="10">
        <f t="shared" si="7"/>
        <v>7.5</v>
      </c>
      <c r="T11" s="9">
        <v>0</v>
      </c>
      <c r="U11" s="10">
        <f t="shared" si="8"/>
        <v>0</v>
      </c>
      <c r="V11" s="26">
        <f t="shared" si="9"/>
        <v>667.5</v>
      </c>
      <c r="W11" s="27">
        <f t="shared" si="2"/>
        <v>1448.5500000000002</v>
      </c>
    </row>
    <row r="12" spans="1:23" ht="28.25" customHeight="1">
      <c r="A12" s="28" t="s">
        <v>9</v>
      </c>
      <c r="B12" s="20" t="s">
        <v>1</v>
      </c>
      <c r="C12" s="21">
        <v>1</v>
      </c>
      <c r="D12" s="51">
        <v>125</v>
      </c>
      <c r="E12" s="18">
        <v>671</v>
      </c>
      <c r="F12" s="1">
        <v>0.7</v>
      </c>
      <c r="G12" s="2">
        <f t="shared" si="3"/>
        <v>469.7</v>
      </c>
      <c r="H12" s="17">
        <v>0.1</v>
      </c>
      <c r="I12" s="18">
        <f t="shared" si="4"/>
        <v>67.100000000000009</v>
      </c>
      <c r="J12" s="17">
        <v>0.25</v>
      </c>
      <c r="K12" s="19">
        <f t="shared" si="5"/>
        <v>167.75</v>
      </c>
      <c r="L12" s="8">
        <f t="shared" si="6"/>
        <v>1375.55</v>
      </c>
      <c r="M12" s="25">
        <v>90</v>
      </c>
      <c r="N12" s="9">
        <v>8</v>
      </c>
      <c r="O12" s="10">
        <f t="shared" si="0"/>
        <v>720</v>
      </c>
      <c r="P12" s="9">
        <v>0.8</v>
      </c>
      <c r="Q12" s="10">
        <f t="shared" si="1"/>
        <v>72</v>
      </c>
      <c r="R12" s="9">
        <v>0.1</v>
      </c>
      <c r="S12" s="10">
        <f t="shared" si="7"/>
        <v>9</v>
      </c>
      <c r="T12" s="9">
        <v>0</v>
      </c>
      <c r="U12" s="10">
        <f t="shared" si="8"/>
        <v>0</v>
      </c>
      <c r="V12" s="26">
        <f t="shared" si="9"/>
        <v>801</v>
      </c>
      <c r="W12" s="27">
        <f t="shared" si="2"/>
        <v>2176.5500000000002</v>
      </c>
    </row>
    <row r="13" spans="1:23" ht="28.25" customHeight="1">
      <c r="A13" s="28" t="s">
        <v>10</v>
      </c>
      <c r="B13" s="20" t="s">
        <v>1</v>
      </c>
      <c r="C13" s="21">
        <v>1</v>
      </c>
      <c r="D13" s="51">
        <v>150</v>
      </c>
      <c r="E13" s="18">
        <v>789</v>
      </c>
      <c r="F13" s="1">
        <v>0.5</v>
      </c>
      <c r="G13" s="2">
        <f t="shared" si="3"/>
        <v>394.5</v>
      </c>
      <c r="H13" s="17">
        <v>0.1</v>
      </c>
      <c r="I13" s="18">
        <f t="shared" si="4"/>
        <v>78.900000000000006</v>
      </c>
      <c r="J13" s="17">
        <v>0.25</v>
      </c>
      <c r="K13" s="19">
        <f t="shared" si="5"/>
        <v>197.25</v>
      </c>
      <c r="L13" s="8">
        <f t="shared" si="6"/>
        <v>1459.65</v>
      </c>
      <c r="M13" s="25">
        <v>111.99999999999999</v>
      </c>
      <c r="N13" s="9">
        <v>8</v>
      </c>
      <c r="O13" s="10">
        <f t="shared" si="0"/>
        <v>895.99999999999989</v>
      </c>
      <c r="P13" s="9">
        <v>0.8</v>
      </c>
      <c r="Q13" s="10">
        <f t="shared" si="1"/>
        <v>89.6</v>
      </c>
      <c r="R13" s="9">
        <v>0.1</v>
      </c>
      <c r="S13" s="10">
        <f t="shared" si="7"/>
        <v>11.2</v>
      </c>
      <c r="T13" s="9">
        <v>0</v>
      </c>
      <c r="U13" s="10">
        <f t="shared" si="8"/>
        <v>0</v>
      </c>
      <c r="V13" s="26">
        <f t="shared" si="9"/>
        <v>996.8</v>
      </c>
      <c r="W13" s="27">
        <f t="shared" si="2"/>
        <v>2456.4499999999998</v>
      </c>
    </row>
    <row r="14" spans="1:23" ht="28.25" customHeight="1" thickBot="1">
      <c r="A14" s="35" t="s">
        <v>11</v>
      </c>
      <c r="B14" s="36" t="s">
        <v>1</v>
      </c>
      <c r="C14" s="37">
        <v>1</v>
      </c>
      <c r="D14" s="53">
        <v>200</v>
      </c>
      <c r="E14" s="38">
        <v>1675</v>
      </c>
      <c r="F14" s="39">
        <v>0.5</v>
      </c>
      <c r="G14" s="40">
        <f t="shared" si="3"/>
        <v>837.5</v>
      </c>
      <c r="H14" s="41">
        <v>0.1</v>
      </c>
      <c r="I14" s="38">
        <f t="shared" si="4"/>
        <v>167.5</v>
      </c>
      <c r="J14" s="41">
        <v>0.25</v>
      </c>
      <c r="K14" s="42">
        <f t="shared" si="5"/>
        <v>418.75</v>
      </c>
      <c r="L14" s="43">
        <f t="shared" si="6"/>
        <v>3098.75</v>
      </c>
      <c r="M14" s="44">
        <v>163</v>
      </c>
      <c r="N14" s="45">
        <v>8</v>
      </c>
      <c r="O14" s="46">
        <f t="shared" si="0"/>
        <v>1304</v>
      </c>
      <c r="P14" s="45">
        <v>0.8</v>
      </c>
      <c r="Q14" s="46">
        <f t="shared" si="1"/>
        <v>130.4</v>
      </c>
      <c r="R14" s="9">
        <v>0.1</v>
      </c>
      <c r="S14" s="46">
        <f t="shared" si="7"/>
        <v>16.3</v>
      </c>
      <c r="T14" s="45">
        <v>0</v>
      </c>
      <c r="U14" s="46">
        <f t="shared" si="8"/>
        <v>0</v>
      </c>
      <c r="V14" s="47">
        <f t="shared" si="9"/>
        <v>1450.7</v>
      </c>
      <c r="W14" s="48">
        <f t="shared" si="2"/>
        <v>4549.45</v>
      </c>
    </row>
    <row r="15" spans="1:23">
      <c r="A15" s="97" t="s">
        <v>106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9"/>
    </row>
    <row r="16" spans="1:23">
      <c r="A16" s="100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2"/>
    </row>
    <row r="17" spans="1:23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2"/>
    </row>
    <row r="18" spans="1:23">
      <c r="A18" s="100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2"/>
    </row>
    <row r="19" spans="1:23">
      <c r="A19" s="100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2"/>
    </row>
    <row r="20" spans="1:23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2"/>
    </row>
    <row r="21" spans="1:23" ht="16" thickBot="1">
      <c r="A21" s="103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5"/>
    </row>
  </sheetData>
  <sheetProtection algorithmName="SHA-512" hashValue="7pNbR3SAZVJACNB1B/P+zi3uX52n3CSCq2uZ/mpcrEDSg+JY2x878AlZhp3eUhrDm1t+Lu3/RQ9l7bDXb4+/fA==" saltValue="1GHDi8xzCohSr2sxqWTXTw==" spinCount="100000" sheet="1" objects="1" scenarios="1" selectLockedCells="1" selectUnlockedCells="1"/>
  <mergeCells count="2">
    <mergeCell ref="A15:W21"/>
    <mergeCell ref="A1:W1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772D-4EA1-422C-A2E8-339713C49E19}">
  <sheetPr>
    <tabColor theme="8" tint="0.79998168889431442"/>
  </sheetPr>
  <dimension ref="A1:Q19"/>
  <sheetViews>
    <sheetView workbookViewId="0">
      <selection activeCell="D21" sqref="D21"/>
    </sheetView>
  </sheetViews>
  <sheetFormatPr baseColWidth="10" defaultColWidth="8.83203125" defaultRowHeight="15"/>
  <cols>
    <col min="1" max="1" width="57.1640625" style="11" bestFit="1" customWidth="1"/>
    <col min="2" max="2" width="13.83203125" style="11" customWidth="1"/>
    <col min="3" max="3" width="12.1640625" style="11" customWidth="1"/>
    <col min="4" max="4" width="13.6640625" style="49" customWidth="1"/>
    <col min="5" max="5" width="13.6640625" style="22" customWidth="1"/>
    <col min="6" max="6" width="13.6640625" style="23" customWidth="1"/>
    <col min="7" max="7" width="13.6640625" style="22" customWidth="1"/>
    <col min="8" max="8" width="13.6640625" style="4" customWidth="1"/>
    <col min="9" max="9" width="16.1640625" style="12" customWidth="1"/>
    <col min="10" max="10" width="13.6640625" style="11" customWidth="1"/>
    <col min="11" max="11" width="13.6640625" style="12" customWidth="1"/>
    <col min="12" max="12" width="13.6640625" style="13" customWidth="1"/>
    <col min="13" max="13" width="13.6640625" style="12" customWidth="1"/>
    <col min="14" max="14" width="13.6640625" style="13" customWidth="1"/>
    <col min="15" max="16" width="13.6640625" style="12" customWidth="1"/>
    <col min="17" max="17" width="15.33203125" style="12" bestFit="1" customWidth="1"/>
    <col min="18" max="16384" width="8.83203125" style="14"/>
  </cols>
  <sheetData>
    <row r="1" spans="1:17" ht="58.75" customHeight="1" thickBot="1">
      <c r="A1" s="96" t="s">
        <v>100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s="15" customFormat="1" ht="75.5" customHeight="1">
      <c r="A2" s="54" t="s">
        <v>108</v>
      </c>
      <c r="B2" s="29" t="s">
        <v>28</v>
      </c>
      <c r="C2" s="29" t="s">
        <v>29</v>
      </c>
      <c r="D2" s="29" t="s">
        <v>27</v>
      </c>
      <c r="E2" s="30" t="s">
        <v>30</v>
      </c>
      <c r="F2" s="31" t="s">
        <v>13</v>
      </c>
      <c r="G2" s="30" t="s">
        <v>17</v>
      </c>
      <c r="H2" s="33" t="s">
        <v>16</v>
      </c>
      <c r="I2" s="34" t="s">
        <v>20</v>
      </c>
      <c r="J2" s="29" t="s">
        <v>21</v>
      </c>
      <c r="K2" s="30" t="s">
        <v>23</v>
      </c>
      <c r="L2" s="31" t="s">
        <v>22</v>
      </c>
      <c r="M2" s="30" t="s">
        <v>24</v>
      </c>
      <c r="N2" s="31" t="s">
        <v>32</v>
      </c>
      <c r="O2" s="30"/>
      <c r="P2" s="30" t="s">
        <v>25</v>
      </c>
      <c r="Q2" s="30" t="s">
        <v>26</v>
      </c>
    </row>
    <row r="3" spans="1:17" ht="28.25" customHeight="1">
      <c r="A3" s="28" t="s">
        <v>55</v>
      </c>
      <c r="B3" s="20" t="s">
        <v>1</v>
      </c>
      <c r="C3" s="21">
        <v>1</v>
      </c>
      <c r="D3" s="50">
        <v>10</v>
      </c>
      <c r="E3" s="10">
        <v>45</v>
      </c>
      <c r="F3" s="5">
        <v>0.6</v>
      </c>
      <c r="G3" s="6">
        <f>E3*F3</f>
        <v>27</v>
      </c>
      <c r="H3" s="7">
        <f>E3+G3</f>
        <v>72</v>
      </c>
      <c r="I3" s="24">
        <v>23</v>
      </c>
      <c r="J3" s="9">
        <v>5</v>
      </c>
      <c r="K3" s="10">
        <f t="shared" ref="K3:K12" si="0">I3*J3</f>
        <v>115</v>
      </c>
      <c r="L3" s="9">
        <v>0.2</v>
      </c>
      <c r="M3" s="10">
        <f t="shared" ref="M3:M12" si="1">I3*L3</f>
        <v>4.6000000000000005</v>
      </c>
      <c r="N3" s="9">
        <v>0</v>
      </c>
      <c r="O3" s="10">
        <f t="shared" ref="O3:O12" si="2">N3*I3</f>
        <v>0</v>
      </c>
      <c r="P3" s="26">
        <f>K3+M3</f>
        <v>119.6</v>
      </c>
      <c r="Q3" s="27">
        <f t="shared" ref="Q3:Q12" si="3">H3+P3</f>
        <v>191.6</v>
      </c>
    </row>
    <row r="4" spans="1:17" ht="28.25" customHeight="1">
      <c r="A4" s="28" t="s">
        <v>56</v>
      </c>
      <c r="B4" s="20" t="s">
        <v>1</v>
      </c>
      <c r="C4" s="21">
        <v>1</v>
      </c>
      <c r="D4" s="51">
        <v>15</v>
      </c>
      <c r="E4" s="18">
        <v>53</v>
      </c>
      <c r="F4" s="1">
        <v>0.6</v>
      </c>
      <c r="G4" s="2">
        <f t="shared" ref="G4:G12" si="4">E4*F4</f>
        <v>31.799999999999997</v>
      </c>
      <c r="H4" s="7">
        <f t="shared" ref="H4:H12" si="5">E4+G4</f>
        <v>84.8</v>
      </c>
      <c r="I4" s="25">
        <v>27.999999999999996</v>
      </c>
      <c r="J4" s="9">
        <v>5</v>
      </c>
      <c r="K4" s="10">
        <f t="shared" si="0"/>
        <v>139.99999999999997</v>
      </c>
      <c r="L4" s="9">
        <v>0.2</v>
      </c>
      <c r="M4" s="10">
        <f t="shared" si="1"/>
        <v>5.6</v>
      </c>
      <c r="N4" s="9">
        <v>0</v>
      </c>
      <c r="O4" s="10">
        <f t="shared" si="2"/>
        <v>0</v>
      </c>
      <c r="P4" s="26">
        <f t="shared" ref="P4:P12" si="6">K4+M4</f>
        <v>145.59999999999997</v>
      </c>
      <c r="Q4" s="27">
        <f t="shared" si="3"/>
        <v>230.39999999999998</v>
      </c>
    </row>
    <row r="5" spans="1:17" ht="28.25" customHeight="1">
      <c r="A5" s="28" t="s">
        <v>57</v>
      </c>
      <c r="B5" s="20" t="s">
        <v>1</v>
      </c>
      <c r="C5" s="21">
        <v>1</v>
      </c>
      <c r="D5" s="51">
        <v>20</v>
      </c>
      <c r="E5" s="18">
        <v>70</v>
      </c>
      <c r="F5" s="1">
        <v>0.6</v>
      </c>
      <c r="G5" s="2">
        <f t="shared" si="4"/>
        <v>42</v>
      </c>
      <c r="H5" s="7">
        <f t="shared" si="5"/>
        <v>112</v>
      </c>
      <c r="I5" s="25">
        <v>33</v>
      </c>
      <c r="J5" s="9">
        <v>5</v>
      </c>
      <c r="K5" s="10">
        <f t="shared" si="0"/>
        <v>165</v>
      </c>
      <c r="L5" s="9">
        <v>0.2</v>
      </c>
      <c r="M5" s="10">
        <f t="shared" si="1"/>
        <v>6.6000000000000005</v>
      </c>
      <c r="N5" s="9">
        <v>0</v>
      </c>
      <c r="O5" s="10">
        <f t="shared" si="2"/>
        <v>0</v>
      </c>
      <c r="P5" s="26">
        <f t="shared" si="6"/>
        <v>171.6</v>
      </c>
      <c r="Q5" s="27">
        <f t="shared" si="3"/>
        <v>283.60000000000002</v>
      </c>
    </row>
    <row r="6" spans="1:17" ht="28.25" customHeight="1">
      <c r="A6" s="28" t="s">
        <v>58</v>
      </c>
      <c r="B6" s="20" t="s">
        <v>1</v>
      </c>
      <c r="C6" s="21">
        <v>1</v>
      </c>
      <c r="D6" s="51">
        <v>25</v>
      </c>
      <c r="E6" s="18">
        <v>97</v>
      </c>
      <c r="F6" s="1">
        <v>0.6</v>
      </c>
      <c r="G6" s="2">
        <f t="shared" si="4"/>
        <v>58.199999999999996</v>
      </c>
      <c r="H6" s="7">
        <f t="shared" si="5"/>
        <v>155.19999999999999</v>
      </c>
      <c r="I6" s="25">
        <v>36</v>
      </c>
      <c r="J6" s="9">
        <v>5</v>
      </c>
      <c r="K6" s="10">
        <f t="shared" si="0"/>
        <v>180</v>
      </c>
      <c r="L6" s="9">
        <v>0.2</v>
      </c>
      <c r="M6" s="10">
        <f t="shared" si="1"/>
        <v>7.2</v>
      </c>
      <c r="N6" s="9">
        <v>0</v>
      </c>
      <c r="O6" s="10">
        <f t="shared" si="2"/>
        <v>0</v>
      </c>
      <c r="P6" s="26">
        <f t="shared" si="6"/>
        <v>187.2</v>
      </c>
      <c r="Q6" s="27">
        <f t="shared" si="3"/>
        <v>342.4</v>
      </c>
    </row>
    <row r="7" spans="1:17" ht="28.25" customHeight="1">
      <c r="A7" s="28" t="s">
        <v>59</v>
      </c>
      <c r="B7" s="20" t="s">
        <v>1</v>
      </c>
      <c r="C7" s="21">
        <v>1</v>
      </c>
      <c r="D7" s="51">
        <v>32</v>
      </c>
      <c r="E7" s="18">
        <v>125</v>
      </c>
      <c r="F7" s="1">
        <v>0.6</v>
      </c>
      <c r="G7" s="2">
        <f t="shared" si="4"/>
        <v>75</v>
      </c>
      <c r="H7" s="7">
        <f t="shared" si="5"/>
        <v>200</v>
      </c>
      <c r="I7" s="25">
        <v>39</v>
      </c>
      <c r="J7" s="9">
        <v>5</v>
      </c>
      <c r="K7" s="10">
        <f t="shared" si="0"/>
        <v>195</v>
      </c>
      <c r="L7" s="9">
        <v>0.2</v>
      </c>
      <c r="M7" s="10">
        <f t="shared" si="1"/>
        <v>7.8000000000000007</v>
      </c>
      <c r="N7" s="9">
        <v>0</v>
      </c>
      <c r="O7" s="10">
        <f t="shared" si="2"/>
        <v>0</v>
      </c>
      <c r="P7" s="26">
        <f t="shared" si="6"/>
        <v>202.8</v>
      </c>
      <c r="Q7" s="27">
        <f t="shared" si="3"/>
        <v>402.8</v>
      </c>
    </row>
    <row r="8" spans="1:17" ht="28.25" customHeight="1">
      <c r="A8" s="28" t="s">
        <v>60</v>
      </c>
      <c r="B8" s="20" t="s">
        <v>1</v>
      </c>
      <c r="C8" s="21">
        <v>1</v>
      </c>
      <c r="D8" s="51">
        <v>40</v>
      </c>
      <c r="E8" s="18">
        <v>145</v>
      </c>
      <c r="F8" s="1">
        <v>0.6</v>
      </c>
      <c r="G8" s="2">
        <f t="shared" si="4"/>
        <v>87</v>
      </c>
      <c r="H8" s="7">
        <f t="shared" si="5"/>
        <v>232</v>
      </c>
      <c r="I8" s="25">
        <v>42.000000000000007</v>
      </c>
      <c r="J8" s="9">
        <v>6</v>
      </c>
      <c r="K8" s="10">
        <f t="shared" si="0"/>
        <v>252.00000000000006</v>
      </c>
      <c r="L8" s="9">
        <v>0.2</v>
      </c>
      <c r="M8" s="10">
        <f t="shared" si="1"/>
        <v>8.4000000000000021</v>
      </c>
      <c r="N8" s="9">
        <v>0</v>
      </c>
      <c r="O8" s="10">
        <f t="shared" si="2"/>
        <v>0</v>
      </c>
      <c r="P8" s="26">
        <f t="shared" si="6"/>
        <v>260.40000000000003</v>
      </c>
      <c r="Q8" s="27">
        <f t="shared" si="3"/>
        <v>492.40000000000003</v>
      </c>
    </row>
    <row r="9" spans="1:17" ht="28.25" customHeight="1">
      <c r="A9" s="28" t="s">
        <v>61</v>
      </c>
      <c r="B9" s="20" t="s">
        <v>1</v>
      </c>
      <c r="C9" s="21">
        <v>1</v>
      </c>
      <c r="D9" s="51">
        <v>50</v>
      </c>
      <c r="E9" s="18">
        <v>209</v>
      </c>
      <c r="F9" s="1">
        <v>0.6</v>
      </c>
      <c r="G9" s="2">
        <f t="shared" si="4"/>
        <v>125.39999999999999</v>
      </c>
      <c r="H9" s="7">
        <f t="shared" si="5"/>
        <v>334.4</v>
      </c>
      <c r="I9" s="25">
        <v>47</v>
      </c>
      <c r="J9" s="9">
        <v>6</v>
      </c>
      <c r="K9" s="10">
        <f t="shared" si="0"/>
        <v>282</v>
      </c>
      <c r="L9" s="9">
        <v>0.2</v>
      </c>
      <c r="M9" s="10">
        <f t="shared" si="1"/>
        <v>9.4</v>
      </c>
      <c r="N9" s="9">
        <v>0</v>
      </c>
      <c r="O9" s="10">
        <f t="shared" si="2"/>
        <v>0</v>
      </c>
      <c r="P9" s="26">
        <f t="shared" si="6"/>
        <v>291.39999999999998</v>
      </c>
      <c r="Q9" s="27">
        <f t="shared" si="3"/>
        <v>625.79999999999995</v>
      </c>
    </row>
    <row r="10" spans="1:17" ht="28.25" customHeight="1">
      <c r="A10" s="28" t="s">
        <v>62</v>
      </c>
      <c r="B10" s="20" t="s">
        <v>1</v>
      </c>
      <c r="C10" s="21">
        <v>1</v>
      </c>
      <c r="D10" s="51">
        <v>65</v>
      </c>
      <c r="E10" s="18">
        <v>401</v>
      </c>
      <c r="F10" s="1">
        <v>0.8</v>
      </c>
      <c r="G10" s="2">
        <f t="shared" si="4"/>
        <v>320.8</v>
      </c>
      <c r="H10" s="7">
        <f t="shared" si="5"/>
        <v>721.8</v>
      </c>
      <c r="I10" s="25">
        <v>60</v>
      </c>
      <c r="J10" s="9">
        <v>7</v>
      </c>
      <c r="K10" s="10">
        <f t="shared" si="0"/>
        <v>420</v>
      </c>
      <c r="L10" s="9">
        <v>0.2</v>
      </c>
      <c r="M10" s="10">
        <f t="shared" si="1"/>
        <v>12</v>
      </c>
      <c r="N10" s="9">
        <v>0</v>
      </c>
      <c r="O10" s="10">
        <f t="shared" si="2"/>
        <v>0</v>
      </c>
      <c r="P10" s="26">
        <f t="shared" si="6"/>
        <v>432</v>
      </c>
      <c r="Q10" s="27">
        <f t="shared" si="3"/>
        <v>1153.8</v>
      </c>
    </row>
    <row r="11" spans="1:17" ht="28.25" customHeight="1">
      <c r="A11" s="28" t="s">
        <v>63</v>
      </c>
      <c r="B11" s="20" t="s">
        <v>1</v>
      </c>
      <c r="C11" s="21">
        <v>1</v>
      </c>
      <c r="D11" s="51">
        <v>80</v>
      </c>
      <c r="E11" s="18">
        <v>455</v>
      </c>
      <c r="F11" s="1">
        <v>0.8</v>
      </c>
      <c r="G11" s="2">
        <f t="shared" si="4"/>
        <v>364</v>
      </c>
      <c r="H11" s="7">
        <f t="shared" si="5"/>
        <v>819</v>
      </c>
      <c r="I11" s="25">
        <v>75</v>
      </c>
      <c r="J11" s="9">
        <v>7</v>
      </c>
      <c r="K11" s="10">
        <f t="shared" si="0"/>
        <v>525</v>
      </c>
      <c r="L11" s="9">
        <v>0.2</v>
      </c>
      <c r="M11" s="10">
        <f t="shared" si="1"/>
        <v>15</v>
      </c>
      <c r="N11" s="9">
        <v>0</v>
      </c>
      <c r="O11" s="10">
        <f t="shared" si="2"/>
        <v>0</v>
      </c>
      <c r="P11" s="26">
        <f t="shared" si="6"/>
        <v>540</v>
      </c>
      <c r="Q11" s="27">
        <f t="shared" si="3"/>
        <v>1359</v>
      </c>
    </row>
    <row r="12" spans="1:17" ht="28.25" customHeight="1" thickBot="1">
      <c r="A12" s="28" t="s">
        <v>64</v>
      </c>
      <c r="B12" s="20" t="s">
        <v>1</v>
      </c>
      <c r="C12" s="21">
        <v>1</v>
      </c>
      <c r="D12" s="51">
        <v>100</v>
      </c>
      <c r="E12" s="18">
        <v>710</v>
      </c>
      <c r="F12" s="1">
        <v>0.8</v>
      </c>
      <c r="G12" s="2">
        <f t="shared" si="4"/>
        <v>568</v>
      </c>
      <c r="H12" s="7">
        <f t="shared" si="5"/>
        <v>1278</v>
      </c>
      <c r="I12" s="25">
        <v>90</v>
      </c>
      <c r="J12" s="9">
        <v>7</v>
      </c>
      <c r="K12" s="10">
        <f t="shared" si="0"/>
        <v>630</v>
      </c>
      <c r="L12" s="9">
        <v>0.2</v>
      </c>
      <c r="M12" s="10">
        <f t="shared" si="1"/>
        <v>18</v>
      </c>
      <c r="N12" s="9">
        <v>0</v>
      </c>
      <c r="O12" s="10">
        <f t="shared" si="2"/>
        <v>0</v>
      </c>
      <c r="P12" s="26">
        <f t="shared" si="6"/>
        <v>648</v>
      </c>
      <c r="Q12" s="27">
        <f t="shared" si="3"/>
        <v>1926</v>
      </c>
    </row>
    <row r="13" spans="1:17">
      <c r="A13" s="97" t="s">
        <v>107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1:17">
      <c r="A14" s="100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</row>
    <row r="15" spans="1:17">
      <c r="A15" s="100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</row>
    <row r="16" spans="1:17">
      <c r="A16" s="100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</row>
    <row r="17" spans="1:17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</row>
    <row r="18" spans="1:17">
      <c r="A18" s="100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2"/>
    </row>
    <row r="19" spans="1:17" ht="16" thickBot="1">
      <c r="A19" s="103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5"/>
    </row>
  </sheetData>
  <sheetProtection algorithmName="SHA-512" hashValue="lapDom8Uydi9NV1djSsNc5b6nSZ4ZZDiKGfxtVVOruVPmkb1YhMwk6jQdSrw/rMpArD9P2rjY/KCqgarv2WSjw==" saltValue="QmVB0ppHH/K5kWbl7BCzbg==" spinCount="100000" sheet="1" objects="1" scenarios="1" selectLockedCells="1" selectUnlockedCells="1"/>
  <mergeCells count="2">
    <mergeCell ref="A1:Q1"/>
    <mergeCell ref="A13:Q19"/>
  </mergeCells>
  <phoneticPr fontId="13" type="noConversion"/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89ED9-1093-4DE3-A9F5-C8F1C064C2B2}">
  <sheetPr>
    <tabColor theme="8" tint="0.79998168889431442"/>
  </sheetPr>
  <dimension ref="A1:Q19"/>
  <sheetViews>
    <sheetView workbookViewId="0">
      <selection activeCell="D21" sqref="D21"/>
    </sheetView>
  </sheetViews>
  <sheetFormatPr baseColWidth="10" defaultColWidth="8.83203125" defaultRowHeight="15"/>
  <cols>
    <col min="1" max="1" width="57.1640625" style="11" bestFit="1" customWidth="1"/>
    <col min="2" max="2" width="13.83203125" style="11" customWidth="1"/>
    <col min="3" max="3" width="12.1640625" style="11" customWidth="1"/>
    <col min="4" max="4" width="13.6640625" style="49" customWidth="1"/>
    <col min="5" max="5" width="13.6640625" style="22" customWidth="1"/>
    <col min="6" max="6" width="13.6640625" style="23" customWidth="1"/>
    <col min="7" max="7" width="13.6640625" style="22" customWidth="1"/>
    <col min="8" max="8" width="13.6640625" style="4" customWidth="1"/>
    <col min="9" max="9" width="16.1640625" style="12" customWidth="1"/>
    <col min="10" max="10" width="13.6640625" style="11" customWidth="1"/>
    <col min="11" max="11" width="13.6640625" style="12" customWidth="1"/>
    <col min="12" max="12" width="13.6640625" style="13" customWidth="1"/>
    <col min="13" max="13" width="13.6640625" style="12" customWidth="1"/>
    <col min="14" max="14" width="13.6640625" style="13" customWidth="1"/>
    <col min="15" max="16" width="13.6640625" style="12" customWidth="1"/>
    <col min="17" max="17" width="15.33203125" style="12" bestFit="1" customWidth="1"/>
    <col min="18" max="16384" width="8.83203125" style="14"/>
  </cols>
  <sheetData>
    <row r="1" spans="1:17" ht="58.75" customHeight="1" thickBot="1">
      <c r="A1" s="96" t="s">
        <v>100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s="15" customFormat="1" ht="75.5" customHeight="1">
      <c r="A2" s="54" t="s">
        <v>120</v>
      </c>
      <c r="B2" s="29" t="s">
        <v>28</v>
      </c>
      <c r="C2" s="29" t="s">
        <v>29</v>
      </c>
      <c r="D2" s="29" t="s">
        <v>27</v>
      </c>
      <c r="E2" s="30" t="s">
        <v>30</v>
      </c>
      <c r="F2" s="31" t="s">
        <v>13</v>
      </c>
      <c r="G2" s="30" t="s">
        <v>17</v>
      </c>
      <c r="H2" s="33" t="s">
        <v>16</v>
      </c>
      <c r="I2" s="34" t="s">
        <v>20</v>
      </c>
      <c r="J2" s="29" t="s">
        <v>21</v>
      </c>
      <c r="K2" s="30" t="s">
        <v>23</v>
      </c>
      <c r="L2" s="31" t="s">
        <v>22</v>
      </c>
      <c r="M2" s="30" t="s">
        <v>24</v>
      </c>
      <c r="N2" s="31" t="s">
        <v>32</v>
      </c>
      <c r="O2" s="30"/>
      <c r="P2" s="30" t="s">
        <v>25</v>
      </c>
      <c r="Q2" s="30" t="s">
        <v>26</v>
      </c>
    </row>
    <row r="3" spans="1:17" ht="28.25" customHeight="1">
      <c r="A3" s="28" t="s">
        <v>109</v>
      </c>
      <c r="B3" s="20" t="s">
        <v>1</v>
      </c>
      <c r="C3" s="21">
        <v>1</v>
      </c>
      <c r="D3" s="50">
        <v>10</v>
      </c>
      <c r="E3" s="10">
        <v>105</v>
      </c>
      <c r="F3" s="5">
        <v>0.25</v>
      </c>
      <c r="G3" s="6">
        <f>E3*F3</f>
        <v>26.25</v>
      </c>
      <c r="H3" s="7">
        <f>E3+G3</f>
        <v>131.25</v>
      </c>
      <c r="I3" s="24">
        <v>23</v>
      </c>
      <c r="J3" s="9">
        <v>5</v>
      </c>
      <c r="K3" s="10">
        <f t="shared" ref="K3:K12" si="0">I3*J3</f>
        <v>115</v>
      </c>
      <c r="L3" s="9">
        <v>0.2</v>
      </c>
      <c r="M3" s="10">
        <f t="shared" ref="M3:M12" si="1">I3*L3</f>
        <v>4.6000000000000005</v>
      </c>
      <c r="N3" s="9">
        <v>0</v>
      </c>
      <c r="O3" s="10">
        <f t="shared" ref="O3:O12" si="2">N3*I3</f>
        <v>0</v>
      </c>
      <c r="P3" s="26">
        <f>K3+M3</f>
        <v>119.6</v>
      </c>
      <c r="Q3" s="27">
        <f t="shared" ref="Q3:Q12" si="3">H3+P3</f>
        <v>250.85</v>
      </c>
    </row>
    <row r="4" spans="1:17" ht="28.25" customHeight="1">
      <c r="A4" s="28" t="s">
        <v>110</v>
      </c>
      <c r="B4" s="20" t="s">
        <v>1</v>
      </c>
      <c r="C4" s="21">
        <v>1</v>
      </c>
      <c r="D4" s="51">
        <v>15</v>
      </c>
      <c r="E4" s="18">
        <v>134</v>
      </c>
      <c r="F4" s="5">
        <v>0.25</v>
      </c>
      <c r="G4" s="2">
        <f t="shared" ref="G4:G12" si="4">E4*F4</f>
        <v>33.5</v>
      </c>
      <c r="H4" s="7">
        <f t="shared" ref="H4:H12" si="5">E4+G4</f>
        <v>167.5</v>
      </c>
      <c r="I4" s="25">
        <v>27.999999999999996</v>
      </c>
      <c r="J4" s="9">
        <v>5</v>
      </c>
      <c r="K4" s="10">
        <f t="shared" si="0"/>
        <v>139.99999999999997</v>
      </c>
      <c r="L4" s="9">
        <v>0.2</v>
      </c>
      <c r="M4" s="10">
        <f t="shared" si="1"/>
        <v>5.6</v>
      </c>
      <c r="N4" s="9">
        <v>0</v>
      </c>
      <c r="O4" s="10">
        <f t="shared" si="2"/>
        <v>0</v>
      </c>
      <c r="P4" s="26">
        <f t="shared" ref="P4:P12" si="6">K4+M4</f>
        <v>145.59999999999997</v>
      </c>
      <c r="Q4" s="27">
        <f t="shared" si="3"/>
        <v>313.09999999999997</v>
      </c>
    </row>
    <row r="5" spans="1:17" ht="28.25" customHeight="1">
      <c r="A5" s="28" t="s">
        <v>111</v>
      </c>
      <c r="B5" s="20" t="s">
        <v>1</v>
      </c>
      <c r="C5" s="21">
        <v>1</v>
      </c>
      <c r="D5" s="51">
        <v>20</v>
      </c>
      <c r="E5" s="18">
        <v>171</v>
      </c>
      <c r="F5" s="5">
        <v>0.25</v>
      </c>
      <c r="G5" s="2">
        <f t="shared" si="4"/>
        <v>42.75</v>
      </c>
      <c r="H5" s="7">
        <f t="shared" si="5"/>
        <v>213.75</v>
      </c>
      <c r="I5" s="25">
        <v>33</v>
      </c>
      <c r="J5" s="9">
        <v>5</v>
      </c>
      <c r="K5" s="10">
        <f t="shared" si="0"/>
        <v>165</v>
      </c>
      <c r="L5" s="9">
        <v>0.2</v>
      </c>
      <c r="M5" s="10">
        <f t="shared" si="1"/>
        <v>6.6000000000000005</v>
      </c>
      <c r="N5" s="9">
        <v>0</v>
      </c>
      <c r="O5" s="10">
        <f t="shared" si="2"/>
        <v>0</v>
      </c>
      <c r="P5" s="26">
        <f t="shared" si="6"/>
        <v>171.6</v>
      </c>
      <c r="Q5" s="27">
        <f t="shared" si="3"/>
        <v>385.35</v>
      </c>
    </row>
    <row r="6" spans="1:17" ht="28.25" customHeight="1">
      <c r="A6" s="28" t="s">
        <v>112</v>
      </c>
      <c r="B6" s="20" t="s">
        <v>1</v>
      </c>
      <c r="C6" s="21">
        <v>1</v>
      </c>
      <c r="D6" s="51">
        <v>25</v>
      </c>
      <c r="E6" s="18">
        <v>226</v>
      </c>
      <c r="F6" s="5">
        <v>0.35</v>
      </c>
      <c r="G6" s="2">
        <f t="shared" si="4"/>
        <v>79.099999999999994</v>
      </c>
      <c r="H6" s="7">
        <f t="shared" si="5"/>
        <v>305.10000000000002</v>
      </c>
      <c r="I6" s="25">
        <v>36</v>
      </c>
      <c r="J6" s="9">
        <v>5</v>
      </c>
      <c r="K6" s="10">
        <f t="shared" si="0"/>
        <v>180</v>
      </c>
      <c r="L6" s="9">
        <v>0.2</v>
      </c>
      <c r="M6" s="10">
        <f t="shared" si="1"/>
        <v>7.2</v>
      </c>
      <c r="N6" s="9">
        <v>0</v>
      </c>
      <c r="O6" s="10">
        <f t="shared" si="2"/>
        <v>0</v>
      </c>
      <c r="P6" s="26">
        <f t="shared" si="6"/>
        <v>187.2</v>
      </c>
      <c r="Q6" s="27">
        <f t="shared" si="3"/>
        <v>492.3</v>
      </c>
    </row>
    <row r="7" spans="1:17" ht="28.25" customHeight="1">
      <c r="A7" s="28" t="s">
        <v>113</v>
      </c>
      <c r="B7" s="20" t="s">
        <v>1</v>
      </c>
      <c r="C7" s="21">
        <v>1</v>
      </c>
      <c r="D7" s="51">
        <v>32</v>
      </c>
      <c r="E7" s="18">
        <v>339</v>
      </c>
      <c r="F7" s="5">
        <v>0.4</v>
      </c>
      <c r="G7" s="2">
        <f t="shared" si="4"/>
        <v>135.6</v>
      </c>
      <c r="H7" s="7">
        <f t="shared" si="5"/>
        <v>474.6</v>
      </c>
      <c r="I7" s="25">
        <v>39</v>
      </c>
      <c r="J7" s="9">
        <v>5</v>
      </c>
      <c r="K7" s="10">
        <f t="shared" si="0"/>
        <v>195</v>
      </c>
      <c r="L7" s="9">
        <v>0.2</v>
      </c>
      <c r="M7" s="10">
        <f t="shared" si="1"/>
        <v>7.8000000000000007</v>
      </c>
      <c r="N7" s="9">
        <v>0</v>
      </c>
      <c r="O7" s="10">
        <f t="shared" si="2"/>
        <v>0</v>
      </c>
      <c r="P7" s="26">
        <f t="shared" si="6"/>
        <v>202.8</v>
      </c>
      <c r="Q7" s="27">
        <f t="shared" si="3"/>
        <v>677.40000000000009</v>
      </c>
    </row>
    <row r="8" spans="1:17" ht="28.25" customHeight="1">
      <c r="A8" s="28" t="s">
        <v>114</v>
      </c>
      <c r="B8" s="20" t="s">
        <v>1</v>
      </c>
      <c r="C8" s="21">
        <v>1</v>
      </c>
      <c r="D8" s="51">
        <v>40</v>
      </c>
      <c r="E8" s="18">
        <v>466</v>
      </c>
      <c r="F8" s="1">
        <v>0.6</v>
      </c>
      <c r="G8" s="2">
        <f t="shared" si="4"/>
        <v>279.59999999999997</v>
      </c>
      <c r="H8" s="7">
        <f t="shared" si="5"/>
        <v>745.59999999999991</v>
      </c>
      <c r="I8" s="25">
        <v>42.000000000000007</v>
      </c>
      <c r="J8" s="9">
        <v>6</v>
      </c>
      <c r="K8" s="10">
        <f t="shared" si="0"/>
        <v>252.00000000000006</v>
      </c>
      <c r="L8" s="9">
        <v>0.2</v>
      </c>
      <c r="M8" s="10">
        <f t="shared" si="1"/>
        <v>8.4000000000000021</v>
      </c>
      <c r="N8" s="9">
        <v>0</v>
      </c>
      <c r="O8" s="10">
        <f t="shared" si="2"/>
        <v>0</v>
      </c>
      <c r="P8" s="26">
        <f t="shared" si="6"/>
        <v>260.40000000000003</v>
      </c>
      <c r="Q8" s="27">
        <f t="shared" si="3"/>
        <v>1006</v>
      </c>
    </row>
    <row r="9" spans="1:17" ht="28.25" customHeight="1">
      <c r="A9" s="28" t="s">
        <v>115</v>
      </c>
      <c r="B9" s="20" t="s">
        <v>1</v>
      </c>
      <c r="C9" s="21">
        <v>1</v>
      </c>
      <c r="D9" s="51">
        <v>50</v>
      </c>
      <c r="E9" s="18">
        <v>750</v>
      </c>
      <c r="F9" s="1">
        <v>0.6</v>
      </c>
      <c r="G9" s="2">
        <f t="shared" si="4"/>
        <v>450</v>
      </c>
      <c r="H9" s="7">
        <f t="shared" si="5"/>
        <v>1200</v>
      </c>
      <c r="I9" s="25">
        <v>47</v>
      </c>
      <c r="J9" s="9">
        <v>6</v>
      </c>
      <c r="K9" s="10">
        <f t="shared" si="0"/>
        <v>282</v>
      </c>
      <c r="L9" s="9">
        <v>0.2</v>
      </c>
      <c r="M9" s="10">
        <f t="shared" si="1"/>
        <v>9.4</v>
      </c>
      <c r="N9" s="9">
        <v>0</v>
      </c>
      <c r="O9" s="10">
        <f t="shared" si="2"/>
        <v>0</v>
      </c>
      <c r="P9" s="26">
        <f t="shared" si="6"/>
        <v>291.39999999999998</v>
      </c>
      <c r="Q9" s="27">
        <f t="shared" si="3"/>
        <v>1491.4</v>
      </c>
    </row>
    <row r="10" spans="1:17" ht="28.25" customHeight="1">
      <c r="A10" s="28" t="s">
        <v>116</v>
      </c>
      <c r="B10" s="20" t="s">
        <v>1</v>
      </c>
      <c r="C10" s="21">
        <v>1</v>
      </c>
      <c r="D10" s="51">
        <v>65</v>
      </c>
      <c r="E10" s="18">
        <v>1436</v>
      </c>
      <c r="F10" s="1">
        <v>0.6</v>
      </c>
      <c r="G10" s="2">
        <f t="shared" si="4"/>
        <v>861.6</v>
      </c>
      <c r="H10" s="7">
        <f t="shared" si="5"/>
        <v>2297.6</v>
      </c>
      <c r="I10" s="25">
        <v>60</v>
      </c>
      <c r="J10" s="9">
        <v>7</v>
      </c>
      <c r="K10" s="10">
        <f t="shared" si="0"/>
        <v>420</v>
      </c>
      <c r="L10" s="9">
        <v>0.2</v>
      </c>
      <c r="M10" s="10">
        <f t="shared" si="1"/>
        <v>12</v>
      </c>
      <c r="N10" s="9">
        <v>0</v>
      </c>
      <c r="O10" s="10">
        <f t="shared" si="2"/>
        <v>0</v>
      </c>
      <c r="P10" s="26">
        <f t="shared" si="6"/>
        <v>432</v>
      </c>
      <c r="Q10" s="27">
        <f t="shared" si="3"/>
        <v>2729.6</v>
      </c>
    </row>
    <row r="11" spans="1:17" ht="28.25" customHeight="1">
      <c r="A11" s="28" t="s">
        <v>117</v>
      </c>
      <c r="B11" s="20" t="s">
        <v>1</v>
      </c>
      <c r="C11" s="21">
        <v>1</v>
      </c>
      <c r="D11" s="51">
        <v>80</v>
      </c>
      <c r="E11" s="18">
        <v>1687</v>
      </c>
      <c r="F11" s="1">
        <v>0.6</v>
      </c>
      <c r="G11" s="2">
        <f t="shared" si="4"/>
        <v>1012.1999999999999</v>
      </c>
      <c r="H11" s="7">
        <f t="shared" si="5"/>
        <v>2699.2</v>
      </c>
      <c r="I11" s="25">
        <v>75</v>
      </c>
      <c r="J11" s="9">
        <v>7</v>
      </c>
      <c r="K11" s="10">
        <f t="shared" si="0"/>
        <v>525</v>
      </c>
      <c r="L11" s="9">
        <v>0.2</v>
      </c>
      <c r="M11" s="10">
        <f t="shared" si="1"/>
        <v>15</v>
      </c>
      <c r="N11" s="9">
        <v>0</v>
      </c>
      <c r="O11" s="10">
        <f t="shared" si="2"/>
        <v>0</v>
      </c>
      <c r="P11" s="26">
        <f t="shared" si="6"/>
        <v>540</v>
      </c>
      <c r="Q11" s="27">
        <f t="shared" si="3"/>
        <v>3239.2</v>
      </c>
    </row>
    <row r="12" spans="1:17" ht="28.25" customHeight="1" thickBot="1">
      <c r="A12" s="28" t="s">
        <v>118</v>
      </c>
      <c r="B12" s="20" t="s">
        <v>1</v>
      </c>
      <c r="C12" s="21">
        <v>1</v>
      </c>
      <c r="D12" s="51">
        <v>100</v>
      </c>
      <c r="E12" s="18">
        <v>2565</v>
      </c>
      <c r="F12" s="1">
        <v>0.6</v>
      </c>
      <c r="G12" s="2">
        <f t="shared" si="4"/>
        <v>1539</v>
      </c>
      <c r="H12" s="7">
        <f t="shared" si="5"/>
        <v>4104</v>
      </c>
      <c r="I12" s="25">
        <v>90</v>
      </c>
      <c r="J12" s="9">
        <v>7</v>
      </c>
      <c r="K12" s="10">
        <f t="shared" si="0"/>
        <v>630</v>
      </c>
      <c r="L12" s="9">
        <v>0.2</v>
      </c>
      <c r="M12" s="10">
        <f t="shared" si="1"/>
        <v>18</v>
      </c>
      <c r="N12" s="9">
        <v>0</v>
      </c>
      <c r="O12" s="10">
        <f t="shared" si="2"/>
        <v>0</v>
      </c>
      <c r="P12" s="26">
        <f t="shared" si="6"/>
        <v>648</v>
      </c>
      <c r="Q12" s="27">
        <f t="shared" si="3"/>
        <v>4752</v>
      </c>
    </row>
    <row r="13" spans="1:17">
      <c r="A13" s="97" t="s">
        <v>105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1:17">
      <c r="A14" s="100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</row>
    <row r="15" spans="1:17">
      <c r="A15" s="100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</row>
    <row r="16" spans="1:17">
      <c r="A16" s="100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</row>
    <row r="17" spans="1:17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</row>
    <row r="18" spans="1:17">
      <c r="A18" s="100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2"/>
    </row>
    <row r="19" spans="1:17" ht="16" thickBot="1">
      <c r="A19" s="103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5"/>
    </row>
  </sheetData>
  <sheetProtection algorithmName="SHA-512" hashValue="aaJvgsEItZ+kTOvCVWRDiHWHJAT9jiC5GmywRDJTwRHYXn16xQLlVqIuMyLGDGeE0tuvvDx6kx/qsTXCIsY0FA==" saltValue="CmyjiHxmT+vtDV/QNXgXww==" spinCount="100000" sheet="1" objects="1" scenarios="1" selectLockedCells="1" selectUnlockedCells="1"/>
  <mergeCells count="2">
    <mergeCell ref="A1:Q1"/>
    <mergeCell ref="A13:Q19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Srovnávací tabulka materialu</vt:lpstr>
      <vt:lpstr>Nerez Tavinox potrubí 304 UT+CH</vt:lpstr>
      <vt:lpstr>Nerez Tavinox potrubí 316L ZTI</vt:lpstr>
      <vt:lpstr>PEX-AL-PEX Rozvody vč.izolace</vt:lpstr>
      <vt:lpstr>PEX-AL.PEX rozvody ve svitcích </vt:lpstr>
      <vt:lpstr>PEX-AL-PEX rozvody v tyčích</vt:lpstr>
      <vt:lpstr>Rozvody v potrubí ocel černá</vt:lpstr>
      <vt:lpstr>Uhlíková ocel lisovaná</vt:lpstr>
      <vt:lpstr>Měď lisovaná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Vajdák</dc:creator>
  <cp:lastModifiedBy>Libor Kadlec</cp:lastModifiedBy>
  <dcterms:created xsi:type="dcterms:W3CDTF">2025-05-02T05:30:12Z</dcterms:created>
  <dcterms:modified xsi:type="dcterms:W3CDTF">2025-05-07T10:21:14Z</dcterms:modified>
</cp:coreProperties>
</file>